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ba7a54af3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ken Economics" sheetId="1" r:id="R8ca97f0d84bb45db"/>
    <x:sheet xmlns:r="http://schemas.openxmlformats.org/officeDocument/2006/relationships" name="Sources" sheetId="2" r:id="Rfe5c23d18e0348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$0.0000"/>
    <x:numFmt numFmtId="201" formatCode="#,##0.0000;(#,##0.0000);&quot;-&quot;"/>
    <x:numFmt numFmtId="202" formatCode="#,##0.0;(#,##0.0);&quot;-&quot;"/>
    <x:numFmt numFmtId="203" formatCode="$0.00"/>
    <x:numFmt numFmtId="204" formatCode="0.0%"/>
    <x:numFmt numFmtId="205" formatCode="0.0%;(0.0%);&quot;-&quot;"/>
    <x:numFmt numFmtId="206" formatCode="#,##0.0"/>
    <x:numFmt numFmtId="207" formatCode="0.0000;(0.0000);&quot;-&quot;"/>
    <x:numFmt numFmtId="208" formatCode=";;;"/>
  </x:numFmts>
  <x:fonts count="9">
    <x:font>
      <x:sz val="11"/>
      <x:name val="Carlito"/>
    </x:font>
    <x:font>
      <x:sz val="11"/>
      <x:color rgb="FF183447"/>
      <x:name val="Arial"/>
    </x:font>
    <x:font>
      <x:b/>
      <x:sz val="16"/>
      <x:color rgb="FF183447"/>
      <x:name val="Arial"/>
    </x:font>
    <x:font>
      <x:sz val="11"/>
      <x:color rgb="FF1D4ED8"/>
      <x:name val="Arial"/>
    </x:font>
    <x:font>
      <x:b/>
      <x:sz val="11"/>
      <x:color rgb="FF183447"/>
      <x:name val="Arial"/>
    </x:font>
    <x:font>
      <x:sz val="10"/>
      <x:color rgb="FF1D4ED8"/>
      <x:name val="Arial"/>
    </x:font>
    <x:font>
      <x:sz val="11"/>
      <x:color rgb="FF237044"/>
      <x:name val="Arial"/>
    </x:font>
    <x:font>
      <x:sz val="11"/>
      <x:color rgb="FF00000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183447"/>
      </x:patternFill>
    </x:fill>
    <x:fill>
      <x:patternFill patternType="solid">
        <x:fgColor rgb="FFEEF4F7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183447"/>
      </x:top>
      <x:bottom/>
      <x:diagonal/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2" fontId="3" fillId="2" borderId="0" xfId="0" applyNumberFormat="1" applyFont="1" applyFill="1" applyBorder="1" applyAlignment="1">
      <x:alignment vertical="center"/>
    </x:xf>
    <x:xf numFmtId="203" fontId="3" fillId="2" borderId="0" xfId="0" applyNumberFormat="1" applyFont="1" applyFill="1" applyBorder="1" applyAlignment="1">
      <x:alignment vertical="center"/>
    </x:xf>
    <x:xf numFmtId="204" fontId="3" fillId="2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vertical="center"/>
    </x:xf>
    <x:xf numFmtId="207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8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center" vertical="center"/>
    </x:xf>
    <x:xf numFmtId="208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8" fontId="8" fillId="3" borderId="0" xfId="0" applyNumberFormat="1" applyFont="1" applyFill="1" applyBorder="1" applyAlignment="1">
      <x:alignment vertical="center"/>
    </x:xf>
    <x:xf numFmtId="203" fontId="8" fillId="3" borderId="0" xfId="0" applyNumberFormat="1" applyFont="1" applyFill="1" applyBorder="1" applyAlignment="1">
      <x:alignment vertical="center"/>
    </x:xf>
    <x:xf numFmtId="208" fontId="8" fillId="3" borderId="0" xfId="0" applyNumberFormat="1" applyFont="1" applyFill="1" applyBorder="1" applyAlignment="1">
      <x:alignment horizontal="center" vertical="center"/>
    </x:xf>
    <x:xf numFmtId="203" fontId="8" fillId="3" borderId="0" xfId="0" applyNumberFormat="1" applyFont="1" applyFill="1" applyBorder="1" applyAlignment="1">
      <x:alignment horizontal="center" vertical="center"/>
    </x:xf>
    <x:xf numFmtId="205" fontId="4" fillId="0" borderId="0" xfId="0" applyNumberFormat="1" applyFont="1" applyFill="1" applyBorder="1" applyAlignment="1">
      <x:alignment vertical="center"/>
    </x:xf>
    <x:xf numFmtId="206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7" fontId="7" fillId="0" borderId="1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dd5447cbe4c07" /><Relationship Type="http://schemas.openxmlformats.org/officeDocument/2006/relationships/theme" Target="/xl/theme/theme1.xml" Id="Rca4661480f284865" /><Relationship Type="http://schemas.openxmlformats.org/officeDocument/2006/relationships/sharedStrings" Target="/xl/sharedStrings.xml" Id="Rc5632cc50fb248dc" /><Relationship Type="http://schemas.openxmlformats.org/officeDocument/2006/relationships/worksheet" Target="/xl/worksheets/sheet1.xml" Id="R8ca97f0d84bb45db" /><Relationship Type="http://schemas.openxmlformats.org/officeDocument/2006/relationships/worksheet" Target="/xl/worksheets/sheet2.xml" Id="Rfe5c23d18e0348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447"/>
  </x:sheetPr>
  <x:sheetViews>
    <x:sheetView showGridLines="0" workbookViewId="0"/>
  </x:sheetViews>
  <x:sheetFormatPr defaultRowHeight="15"/>
  <x:cols>
    <x:col min="1" max="1" width="44" hidden="0" customWidth="1"/>
    <x:col min="2" max="2" width="20" hidden="0" customWidth="1"/>
    <x:col min="3" max="3" width="3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Canton Coin (CC): supply and holder returns</x:v>
      </x:c>
      <x:c r="B2" s="2"/>
      <x:c r="C2" s="2"/>
      <x:c r="D2" s="2"/>
      <x:c r="E2" s="2"/>
      <x:c r="F2" s="2"/>
      <x:c r="G2" s="2"/>
    </x:row>
    <x:row r="3" ht="26" customHeight="1">
      <x:c r="A3" s="2" t="str">
        <x:v>Research cutoff: October 18, 2026. USD throughout.</x:v>
      </x:c>
      <x:c r="B3" s="2"/>
      <x:c r="C3" s="2"/>
      <x:c r="D3" s="2"/>
      <x:c r="E3" s="2"/>
      <x:c r="F3" s="2"/>
      <x:c r="G3" s="2"/>
    </x:row>
    <x:row r="4" ht="26" customHeight="1">
      <x:c r="A4" s="2"/>
      <x:c r="B4" s="2"/>
      <x:c r="C4" s="2"/>
      <x:c r="D4" s="2"/>
      <x:c r="E4" s="2"/>
      <x:c r="F4" s="2"/>
      <x:c r="G4" s="2"/>
    </x:row>
    <x:row r="5" ht="30" customHeight="1">
      <x:c r="A5" s="27" t="str">
        <x:v>Research assessment</x:v>
      </x:c>
      <x:c r="B5" s="27" t="str">
        <x:v>WATCH</x:v>
      </x:c>
      <x:c r="C5" s="2"/>
      <x:c r="D5" s="2" t="str">
        <x:v>Illustrative token prices (USD / CC)</x:v>
      </x:c>
      <x:c r="E5" s="2"/>
      <x:c r="F5" s="2"/>
      <x:c r="G5" s="2"/>
    </x:row>
    <x:row r="6" ht="26" customHeight="1">
      <x:c r="A6" s="2" t="str">
        <x:v>September burn / all mint</x:v>
      </x:c>
      <x:c r="B6" s="34" t="n">
        <x:f>IF(COUNT(Sources!B7:B8)&lt;2,"n.a.",IF(Sources!B7=0,"n.a.",Sources!B8/Sources!B7))</x:f>
        <x:v>0.6853515020130072</x:v>
      </x:c>
      <x:c r="C6" s="2"/>
      <x:c r="D6" s="2"/>
      <x:c r="E6" s="2" t="str">
        <x:v>Future market cap (USD B)</x:v>
      </x:c>
      <x:c r="F6" s="2"/>
      <x:c r="G6" s="2"/>
    </x:row>
    <x:row r="7" ht="30" customHeight="1">
      <x:c r="A7" s="2" t="str">
        <x:v>September net mint (M CC)</x:v>
      </x:c>
      <x:c r="B7" s="35" t="n">
        <x:f>IF(COUNT(Sources!B7:B8)&lt;2,"n.a.",Sources!B7-Sources!B8)</x:f>
        <x:v>203.19999999999993</x:v>
      </x:c>
      <x:c r="C7" s="2"/>
      <x:c r="D7" s="32" t="n">
        <x:f>B28</x:f>
        <x:v>0.14181580962645715</x:v>
      </x:c>
      <x:c r="E7" s="33" t="n">
        <x:v>2</x:v>
      </x:c>
      <x:c r="F7" s="33" t="n">
        <x:v>3.919221</x:v>
      </x:c>
      <x:c r="G7" s="33" t="n">
        <x:v>6</x:v>
      </x:c>
    </x:row>
    <x:row r="8" ht="26" customHeight="1">
      <x:c r="A8" s="2" t="str">
        <x:v>Illustrative supply increase</x:v>
      </x:c>
      <x:c r="B8" s="34" t="n">
        <x:f>IF(AND(ISNUMBER(B26),ISNUMBER(B24),B24&gt;0),B26/B24,"n.a.")</x:f>
        <x:v>0.061158765989465756</x:v>
      </x:c>
      <x:c r="C8" s="2"/>
      <x:c r="D8" s="17" t="n">
        <x:v>0</x:v>
      </x:c>
      <x:c r="E8" s="18" t="n">
        <x:f t="dataTable" ref="E8:G11" dt2D="1" r1="B19" r2="B18"/>
        <x:v>0.050163029847</x:v>
      </x:c>
      <x:c r="F8" s="18" t="n">
        <x:v>0.0983</x:v>
      </x:c>
      <x:c r="G8" s="18" t="n">
        <x:v>0.150489089541</x:v>
      </x:c>
    </x:row>
    <x:row r="9" ht="26" customHeight="1">
      <x:c r="A9" s="2" t="str">
        <x:v>Return at unchanged market cap</x:v>
      </x:c>
      <x:c r="B9" s="34" t="n">
        <x:f>IF(AND(ISNUMBER(B29),ISNUMBER(Sources!B5),Sources!B5&gt;0),B29/Sources!B5-1,"n.a.")</x:f>
        <x:v>-0.05763394503219221</x:v>
      </x:c>
      <x:c r="C9" s="2"/>
      <x:c r="D9" s="17" t="n">
        <x:v>203.2</x:v>
      </x:c>
      <x:c r="E9" s="37" t="n">
        <x:v>0.0472719365422</x:v>
      </x:c>
      <x:c r="F9" s="37" t="n">
        <x:v>0.0926345832033</x:v>
      </x:c>
      <x:c r="G9" s="37" t="n">
        <x:v>0.1418158096265</x:v>
      </x:c>
    </x:row>
    <x:row r="10" ht="26" customHeight="1">
      <x:c r="A10" s="2" t="str">
        <x:v>Cap growth needed for target return</x:v>
      </x:c>
      <x:c r="B10" s="34" t="n">
        <x:f>IF(AND(ISNUMBER(B31),ISNUMBER(B25),B25&gt;0),B31/B25-1,"n.a.")</x:f>
        <x:v>0.2733905191873589</x:v>
      </x:c>
      <x:c r="C10" s="2"/>
      <x:c r="D10" s="17" t="n">
        <x:v>400</x:v>
      </x:c>
      <x:c r="E10" s="18" t="n">
        <x:v>0.0447727781509</x:v>
      </x:c>
      <x:c r="F10" s="18" t="n">
        <x:v>0.0877372061786</x:v>
      </x:c>
      <x:c r="G10" s="18" t="n">
        <x:v>0.1343183344527</x:v>
      </x:c>
    </x:row>
    <x:row r="11" ht="26" customHeight="1">
      <x:c r="A11" s="2" t="str">
        <x:v>Price at assumed future cap (USD / CC)</x:v>
      </x:c>
      <x:c r="B11" s="36" t="n">
        <x:f>B28</x:f>
        <x:v>0.14181580962645715</x:v>
      </x:c>
      <x:c r="C11" s="2"/>
      <x:c r="D11" s="17" t="n">
        <x:v>700</x:v>
      </x:c>
      <x:c r="E11" s="18" t="n">
        <x:v>0.0414336026518</x:v>
      </x:c>
      <x:c r="F11" s="18" t="n">
        <x:v>0.0811937228092</x:v>
      </x:c>
      <x:c r="G11" s="18" t="n">
        <x:v>0.1243008079553</x:v>
      </x:c>
    </x:row>
    <x:row r="12" ht="26" customHeight="1">
      <x:c r="A12" s="2"/>
      <x:c r="B12" s="2"/>
      <x:c r="C12" s="2"/>
      <x:c r="D12" s="2" t="str">
        <x:v>Rows: monthly net mint (M CC).</x:v>
      </x:c>
      <x:c r="E12" s="2"/>
      <x:c r="F12" s="2"/>
      <x:c r="G12" s="2"/>
    </x:row>
    <x:row r="13" ht="26" customHeight="1">
      <x:c r="A13" s="2" t="str">
        <x:v>This is valuation arithmetic, not an intrinsic price target or a supply forecast.</x:v>
      </x:c>
      <x:c r="B13" s="2"/>
      <x:c r="C13" s="2"/>
      <x:c r="D13" s="2"/>
      <x:c r="E13" s="2"/>
      <x:c r="F13" s="2"/>
      <x:c r="G13" s="2"/>
    </x:row>
    <x:row r="14" ht="26" customHeight="1">
      <x:c r="A14" s="2" t="str">
        <x:v>September figures remain provisional. Locks are not subtracted from circulating supply.</x:v>
      </x:c>
      <x:c r="B14" s="2"/>
      <x:c r="C14" s="2"/>
      <x:c r="D14" s="2"/>
      <x:c r="E14" s="2"/>
      <x:c r="F14" s="2"/>
      <x:c r="G14" s="2"/>
    </x:row>
    <x:row r="15" ht="26" customHeight="1">
      <x:c r="A15" s="2"/>
      <x:c r="B15" s="2"/>
      <x:c r="C15" s="2"/>
      <x:c r="D15" s="2"/>
      <x:c r="E15" s="2"/>
      <x:c r="F15" s="2"/>
      <x:c r="G15" s="2"/>
    </x:row>
    <x:row r="16" ht="30" customHeight="1">
      <x:c r="A16" s="27" t="str">
        <x:v>Editable illustration</x:v>
      </x:c>
      <x:c r="B16" s="27" t="str">
        <x:v>Assumption</x:v>
      </x:c>
      <x:c r="C16" s="2"/>
      <x:c r="D16" s="2"/>
      <x:c r="E16" s="2"/>
      <x:c r="F16" s="2"/>
      <x:c r="G16" s="2"/>
    </x:row>
    <x:row r="17" ht="26" customHeight="1">
      <x:c r="A17" s="2" t="str">
        <x:v>Horizon (months)</x:v>
      </x:c>
      <x:c r="B17" s="13" t="n">
        <x:v>12</x:v>
      </x:c>
      <x:c r="C17" s="2"/>
      <x:c r="D17" s="2" t="str">
        <x:v>Blue figures are editable assumptions.</x:v>
      </x:c>
      <x:c r="E17" s="2"/>
      <x:c r="F17" s="2"/>
      <x:c r="G17" s="2"/>
    </x:row>
    <x:row r="18" ht="26" customHeight="1">
      <x:c r="A18" s="2" t="str">
        <x:v>Monthly net mint (M CC)</x:v>
      </x:c>
      <x:c r="B18" s="13" t="n">
        <x:v>203.2</x:v>
      </x:c>
      <x:c r="C18" s="2"/>
      <x:c r="D18" s="2" t="str">
        <x:v>No valuation multiple is justified by this grid.</x:v>
      </x:c>
      <x:c r="E18" s="2"/>
      <x:c r="F18" s="2"/>
      <x:c r="G18" s="2"/>
    </x:row>
    <x:row r="19" ht="26" customHeight="1">
      <x:c r="A19" s="2" t="str">
        <x:v>Future market cap (USD B)</x:v>
      </x:c>
      <x:c r="B19" s="14" t="n">
        <x:v>6</x:v>
      </x:c>
      <x:c r="C19" s="2"/>
      <x:c r="D19" s="2" t="str">
        <x:v>A market-cap assumption is not a forecast.</x:v>
      </x:c>
      <x:c r="E19" s="2"/>
      <x:c r="F19" s="2"/>
      <x:c r="G19" s="2"/>
    </x:row>
    <x:row r="20" ht="26" customHeight="1">
      <x:c r="A20" s="2" t="str">
        <x:v>Target token return</x:v>
      </x:c>
      <x:c r="B20" s="15" t="n">
        <x:v>0.2</x:v>
      </x:c>
      <x:c r="C20" s="2"/>
      <x:c r="D20" s="2"/>
      <x:c r="E20" s="2"/>
      <x:c r="F20" s="2"/>
      <x:c r="G20" s="2"/>
    </x:row>
    <x:row r="21" ht="26" customHeight="1">
      <x:c r="A21" s="2"/>
      <x:c r="B21" s="2"/>
      <x:c r="C21" s="2"/>
      <x:c r="D21" s="2"/>
      <x:c r="E21" s="2"/>
      <x:c r="F21" s="2"/>
      <x:c r="G21" s="2"/>
    </x:row>
    <x:row r="22" ht="26" customHeight="1">
      <x:c r="A22" s="2" t="str">
        <x:v>Starting net mint repeats September. Change it to test a different outcome.</x:v>
      </x:c>
      <x:c r="B22" s="2"/>
      <x:c r="C22" s="2"/>
      <x:c r="D22" s="2"/>
      <x:c r="E22" s="2"/>
      <x:c r="F22" s="2"/>
      <x:c r="G22" s="2"/>
    </x:row>
    <x:row r="23" ht="30" customHeight="1">
      <x:c r="A23" s="27" t="str">
        <x:v>Calculation</x:v>
      </x:c>
      <x:c r="B23" s="27" t="str">
        <x:v>Result</x:v>
      </x:c>
      <x:c r="C23" s="2"/>
      <x:c r="D23" s="2"/>
      <x:c r="E23" s="2"/>
      <x:c r="F23" s="2"/>
      <x:c r="G23" s="2"/>
    </x:row>
    <x:row r="24" ht="26" customHeight="1">
      <x:c r="A24" s="2" t="str">
        <x:v>Starting supply (B CC)</x:v>
      </x:c>
      <x:c r="B24" s="19" t="n">
        <x:f>IF(COUNT(Sources!B6)=1,Sources!B6,"n.a.")</x:f>
        <x:v>39.87</x:v>
      </x:c>
      <x:c r="C24" s="2"/>
      <x:c r="D24" s="2"/>
      <x:c r="E24" s="2"/>
      <x:c r="F24" s="2"/>
      <x:c r="G24" s="2"/>
    </x:row>
    <x:row r="25" ht="26" customHeight="1">
      <x:c r="A25" s="2" t="str">
        <x:v>Current implied market cap (USD B)</x:v>
      </x:c>
      <x:c r="B25" s="19" t="n">
        <x:f>IF(COUNT(Sources!B5:B6)=2,Sources!B5*Sources!B6,"n.a.")</x:f>
        <x:v>3.919221</x:v>
      </x:c>
      <x:c r="C25" s="2"/>
      <x:c r="D25" s="2"/>
      <x:c r="E25" s="2"/>
      <x:c r="F25" s="2"/>
      <x:c r="G25" s="2"/>
    </x:row>
    <x:row r="26" ht="26" customHeight="1">
      <x:c r="A26" s="2" t="str">
        <x:v>Net supply added (B CC)</x:v>
      </x:c>
      <x:c r="B26" s="20" t="n">
        <x:f>IF(COUNT(B17:B18)=2,B17*B18/1000,"n.a.")</x:f>
        <x:v>2.4383999999999997</x:v>
      </x:c>
      <x:c r="C26" s="2"/>
      <x:c r="D26" s="2"/>
      <x:c r="E26" s="2"/>
      <x:c r="F26" s="2"/>
      <x:c r="G26" s="2"/>
    </x:row>
    <x:row r="27" ht="26" customHeight="1">
      <x:c r="A27" s="2" t="str">
        <x:v>Ending supply (B CC)</x:v>
      </x:c>
      <x:c r="B27" s="38" t="n">
        <x:f>IF(AND(ISNUMBER(B24),ISNUMBER(B26)),B24+B26,"n.a.")</x:f>
        <x:v>42.3084</x:v>
      </x:c>
      <x:c r="C27" s="2"/>
      <x:c r="D27" s="2"/>
      <x:c r="E27" s="2"/>
      <x:c r="F27" s="2"/>
      <x:c r="G27" s="2"/>
    </x:row>
    <x:row r="28" ht="26" customHeight="1">
      <x:c r="A28" s="2" t="str">
        <x:v>Price at assumed cap (USD / CC)</x:v>
      </x:c>
      <x:c r="B28" s="21" t="n">
        <x:f>IF(AND(ISNUMBER(B19),ISNUMBER(B27),B27&gt;0),B19/B27,"n.a.")</x:f>
        <x:v>0.14181580962645715</x:v>
      </x:c>
      <x:c r="C28" s="2"/>
      <x:c r="D28" s="2"/>
      <x:c r="E28" s="2"/>
      <x:c r="F28" s="2"/>
      <x:c r="G28" s="2"/>
    </x:row>
    <x:row r="29" ht="26" customHeight="1">
      <x:c r="A29" s="2" t="str">
        <x:v>Price at unchanged cap (USD / CC)</x:v>
      </x:c>
      <x:c r="B29" s="21" t="n">
        <x:f>IF(AND(ISNUMBER(B25),ISNUMBER(B27),B27&gt;0),B25/B27,"n.a.")</x:f>
        <x:v>0.09263458320333551</x:v>
      </x:c>
      <x:c r="C29" s="2"/>
      <x:c r="D29" s="2"/>
      <x:c r="E29" s="2"/>
      <x:c r="F29" s="2"/>
      <x:c r="G29" s="2"/>
    </x:row>
    <x:row r="30" ht="26" customHeight="1">
      <x:c r="A30" s="2" t="str">
        <x:v>Price for target return (USD / CC)</x:v>
      </x:c>
      <x:c r="B30" s="22" t="n">
        <x:f>IF(AND(ISNUMBER(Sources!B5),ISNUMBER(B20)),Sources!B5*(1+B20),"n.a.")</x:f>
        <x:v>0.11796</x:v>
      </x:c>
      <x:c r="C30" s="2"/>
      <x:c r="D30" s="2"/>
      <x:c r="E30" s="2"/>
      <x:c r="F30" s="2"/>
      <x:c r="G30" s="2"/>
    </x:row>
    <x:row r="31" ht="26" customHeight="1">
      <x:c r="A31" s="2" t="str">
        <x:v>Cap for target return (USD B)</x:v>
      </x:c>
      <x:c r="B31" s="21" t="n">
        <x:f>IF(AND(ISNUMBER(B27),ISNUMBER(B30),B27&gt;0),B27*B30,"n.a.")</x:f>
        <x:v>4.990698864</x:v>
      </x:c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9C9A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6" hidden="0" customWidth="1"/>
    <x:col min="2" max="2" width="24" hidden="0" customWidth="1"/>
    <x:col min="3" max="3" width="3" hidden="0" customWidth="1"/>
    <x:col min="4" max="4" width="95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</x:row>
    <x:row r="2" ht="26" customHeight="1">
      <x:c r="A2" s="3" t="str">
        <x:v>Canton Coin (CC): dated source inputs</x:v>
      </x:c>
      <x:c r="B2" s="2"/>
      <x:c r="C2" s="2"/>
      <x:c r="D2" s="2"/>
      <x:c r="E2" s="2"/>
      <x:c r="F2" s="2"/>
      <x:c r="G2" s="2"/>
    </x:row>
    <x:row r="3" ht="26" customHeight="1">
      <x:c r="A3" s="2" t="str">
        <x:v>Research cutoff: October 18, 2026. USD throughout.</x:v>
      </x:c>
      <x:c r="B3" s="2"/>
      <x:c r="C3" s="2"/>
      <x:c r="D3" s="2"/>
      <x:c r="E3" s="2"/>
      <x:c r="F3" s="2"/>
      <x:c r="G3" s="2"/>
    </x:row>
    <x:row r="4" ht="26" customHeight="1">
      <x:c r="A4" s="2"/>
      <x:c r="B4" s="2"/>
      <x:c r="C4" s="2"/>
      <x:c r="D4" s="2"/>
      <x:c r="E4" s="2"/>
      <x:c r="F4" s="2"/>
      <x:c r="G4" s="2"/>
    </x:row>
    <x:row r="5" ht="42" customHeight="1">
      <x:c r="A5" s="2" t="str">
        <x:v>Price (USD / CC)</x:v>
      </x:c>
      <x:c r="B5" s="6" t="n">
        <x:v>0.0983</x:v>
      </x:c>
      <x:c r="C5" s="2"/>
      <x:c r="D5" s="4" t="str">
        <x:v>S1. Third-party snapshot, Oct 18 at 19:07 UTC. Not an execution quote.</x:v>
      </x:c>
      <x:c r="E5" s="2"/>
      <x:c r="F5" s="2"/>
      <x:c r="G5" s="2"/>
    </x:row>
    <x:row r="6" ht="42" customHeight="1">
      <x:c r="A6" s="2" t="str">
        <x:v>Reported circulating supply (B CC)</x:v>
      </x:c>
      <x:c r="B6" s="7" t="n">
        <x:v>39.87</x:v>
      </x:c>
      <x:c r="C6" s="2"/>
      <x:c r="D6" s="4" t="str">
        <x:v>S1. Rounded vendor figure. Not independently replayed; not saleable float.</x:v>
      </x:c>
      <x:c r="E6" s="2"/>
      <x:c r="F6" s="2"/>
      <x:c r="G6" s="2"/>
    </x:row>
    <x:row r="7" ht="42" customHeight="1">
      <x:c r="A7" s="2" t="str">
        <x:v>September mint (M CC)</x:v>
      </x:c>
      <x:c r="B7" s="7" t="n">
        <x:v>645.8</x:v>
      </x:c>
      <x:c r="C7" s="2"/>
      <x:c r="D7" s="4" t="str">
        <x:v>S2. September 2026. Provisional vendor total; all reported mint categories.</x:v>
      </x:c>
      <x:c r="E7" s="2"/>
      <x:c r="F7" s="2"/>
      <x:c r="G7" s="2"/>
    </x:row>
    <x:row r="8" ht="42" customHeight="1">
      <x:c r="A8" s="2" t="str">
        <x:v>September burn (M CC)</x:v>
      </x:c>
      <x:c r="B8" s="7" t="n">
        <x:v>442.6</x:v>
      </x:c>
      <x:c r="C8" s="2"/>
      <x:c r="D8" s="4" t="str">
        <x:v>S2. September 2026. Provisional vendor total; not just app-related burn.</x:v>
      </x:c>
      <x:c r="E8" s="2"/>
      <x:c r="F8" s="2"/>
      <x:c r="G8" s="2"/>
    </x:row>
    <x:row r="9" ht="42" customHeight="1">
      <x:c r="A9" s="2" t="str">
        <x:v>September traffic purchases (USD M)</x:v>
      </x:c>
      <x:c r="B9" s="7" t="n">
        <x:v>48.8</x:v>
      </x:c>
      <x:c r="C9" s="2"/>
      <x:c r="D9" s="4" t="str">
        <x:v>S2. Daily-VWAP USD estimate; not recurring customer revenue or holder income.</x:v>
      </x:c>
      <x:c r="E9" s="2"/>
      <x:c r="F9" s="2"/>
      <x:c r="G9" s="2"/>
    </x:row>
    <x:row r="10" ht="42" customHeight="1">
      <x:c r="A10" s="2" t="str">
        <x:v>Reported market cap (USD B)</x:v>
      </x:c>
      <x:c r="B10" s="7" t="n">
        <x:v>3.92</x:v>
      </x:c>
      <x:c r="C10" s="2"/>
      <x:c r="D10" s="4" t="str">
        <x:v>S1. Rounded reported value; model uses price times supply for consistency.</x:v>
      </x:c>
      <x:c r="E10" s="2"/>
      <x:c r="F10" s="2"/>
      <x:c r="G10" s="2"/>
    </x:row>
    <x:row r="11" ht="42" customHeight="1">
      <x:c r="A11" s="2" t="str">
        <x:v>Reported 24h trading volume (USD M)</x:v>
      </x:c>
      <x:c r="B11" s="7" t="n">
        <x:v>8.32</x:v>
      </x:c>
      <x:c r="C11" s="2"/>
      <x:c r="D11" s="4" t="str">
        <x:v>S1. Turnover is not order-book depth or proof of execution capacity.</x:v>
      </x:c>
      <x:c r="E11" s="2"/>
      <x:c r="F11" s="2"/>
      <x:c r="G11" s="2"/>
    </x:row>
    <x:row r="12" ht="42" customHeight="1">
      <x:c r="A12" s="2" t="str">
        <x:v>Tradeweb restricted balance (B CC)</x:v>
      </x:c>
      <x:c r="B12" s="7" t="n">
        <x:v>1.3</x:v>
      </x:c>
      <x:c r="C12" s="2"/>
      <x:c r="D12" s="4" t="str">
        <x:v>S3. Company filing at June 30, 2026; not a current network total.</x:v>
      </x:c>
      <x:c r="E12" s="2"/>
      <x:c r="F12" s="2"/>
      <x:c r="G12" s="2"/>
    </x:row>
    <x:row r="13" ht="42" customHeight="1">
      <x:c r="A13" s="2" t="str">
        <x:v>CSH other revenue, largely locking (USD M)</x:v>
      </x:c>
      <x:c r="B13" s="7" t="n">
        <x:v>1.304633</x:v>
      </x:c>
      <x:c r="C13" s="2"/>
      <x:c r="D13" s="4" t="str">
        <x:v>S4. Q2 2026 reported revenue, not profit or passive-token yield.</x:v>
      </x:c>
      <x:c r="E13" s="2"/>
      <x:c r="F13" s="2"/>
      <x:c r="G13" s="2"/>
    </x:row>
    <x:row r="14" ht="26" customHeight="1">
      <x:c r="A14" s="2"/>
      <x:c r="B14" s="2"/>
      <x:c r="C14" s="2"/>
      <x:c r="D14" s="2"/>
      <x:c r="E14" s="2"/>
      <x:c r="F14" s="2"/>
      <x:c r="G14" s="2"/>
    </x:row>
    <x:row r="15" ht="42" customHeight="1">
      <x:c r="A15" s="4" t="str">
        <x:v>Externally funded recurring fees</x:v>
      </x:c>
      <x:c r="B15" s="4" t="str">
        <x:v>Unverified</x:v>
      </x:c>
      <x:c r="C15" s="2"/>
      <x:c r="D15" s="2"/>
      <x:c r="E15" s="2"/>
      <x:c r="F15" s="2"/>
      <x:c r="G15" s="2"/>
    </x:row>
    <x:row r="16" ht="42" customHeight="1">
      <x:c r="A16" s="4" t="str">
        <x:v>Current network saleable float</x:v>
      </x:c>
      <x:c r="B16" s="4" t="str">
        <x:v>Unverified</x:v>
      </x:c>
      <x:c r="C16" s="2"/>
      <x:c r="D16" s="2"/>
      <x:c r="E16" s="2"/>
      <x:c r="F16" s="2"/>
      <x:c r="G16" s="2"/>
    </x:row>
    <x:row r="17" ht="42" customHeight="1">
      <x:c r="A17" s="4" t="str">
        <x:v>Automatic income for merely holding CC</x:v>
      </x:c>
      <x:c r="B17" s="4" t="str">
        <x:v>No entitlement identified</x:v>
      </x:c>
      <x:c r="C17" s="2"/>
      <x:c r="D17" s="2"/>
      <x:c r="E17" s="2"/>
      <x:c r="F17" s="2"/>
      <x:c r="G17" s="2"/>
    </x:row>
    <x:row r="18" ht="26" customHeight="1">
      <x:c r="A18" s="2"/>
      <x:c r="B18" s="2"/>
      <x:c r="C18" s="2"/>
      <x:c r="D18" s="2"/>
      <x:c r="E18" s="2"/>
      <x:c r="F18" s="2"/>
      <x:c r="G18" s="2"/>
    </x:row>
    <x:row r="19" ht="26" customHeight="1">
      <x:c r="A19" s="2" t="str">
        <x:v>Source links. Raw capture hashes and claim qualifications are in the evidence ledger.</x:v>
      </x:c>
      <x:c r="B19" s="2"/>
      <x:c r="C19" s="2"/>
      <x:c r="D19" s="2"/>
      <x:c r="E19" s="2"/>
      <x:c r="F19" s="2"/>
      <x:c r="G19" s="2"/>
    </x:row>
    <x:row r="20" ht="26" customHeight="1">
      <x:c r="A20" s="2"/>
      <x:c r="B20" s="2"/>
      <x:c r="C20" s="2"/>
      <x:c r="D20" s="2"/>
      <x:c r="E20" s="2"/>
      <x:c r="F20" s="2"/>
      <x:c r="G20" s="2"/>
    </x:row>
    <x:row r="21" ht="26" customHeight="1">
      <x:c r="A21" s="8" t="str">
        <x:v>S1. CCTools: dated market and network snapshot</x:v>
      </x:c>
      <x:c r="B21" s="2"/>
      <x:c r="C21" s="2"/>
      <x:c r="D21" s="2"/>
      <x:c r="E21" s="2"/>
      <x:c r="F21" s="2"/>
      <x:c r="G21" s="2"/>
    </x:row>
    <x:row r="22" ht="26" customHeight="1">
      <x:c r="A22" s="9" t="str">
        <x:v>https://cctools.network/network</x:v>
      </x:c>
      <x:c r="B22" s="2"/>
      <x:c r="C22" s="2"/>
      <x:c r="D22" s="2"/>
      <x:c r="E22" s="2"/>
      <x:c r="F22" s="2"/>
      <x:c r="G22" s="2"/>
    </x:row>
    <x:row r="23" ht="26" customHeight="1">
      <x:c r="A23" s="8" t="str">
        <x:v>S2. CCView: September 2026 statistics (provisional)</x:v>
      </x:c>
      <x:c r="B23" s="2"/>
      <x:c r="C23" s="2"/>
      <x:c r="D23" s="2"/>
      <x:c r="E23" s="2"/>
      <x:c r="F23" s="2"/>
      <x:c r="G23" s="2"/>
    </x:row>
    <x:row r="24" ht="26" customHeight="1">
      <x:c r="A24" s="9" t="str">
        <x:v>https://ccview.io/reports/canton-september-stats-2026/</x:v>
      </x:c>
      <x:c r="B24" s="2"/>
      <x:c r="C24" s="2"/>
      <x:c r="D24" s="2"/>
      <x:c r="E24" s="2"/>
      <x:c r="F24" s="2"/>
      <x:c r="G24" s="2"/>
    </x:row>
    <x:row r="25" ht="26" customHeight="1">
      <x:c r="A25" s="8" t="str">
        <x:v>S3. Tradeweb Markets Inc.: June 2026 Form 10-Q, pages 36-37</x:v>
      </x:c>
      <x:c r="B25" s="2"/>
      <x:c r="C25" s="2"/>
      <x:c r="D25" s="2"/>
      <x:c r="E25" s="2"/>
      <x:c r="F25" s="2"/>
      <x:c r="G25" s="2"/>
    </x:row>
    <x:row r="26" ht="26" customHeight="1">
      <x:c r="A26" s="9" t="str">
        <x:v>https://www.sec.gov/Archives/edgar/data/1758730/000175873026000133/tw-20260630.htm</x:v>
      </x:c>
      <x:c r="B26" s="2"/>
      <x:c r="C26" s="2"/>
      <x:c r="D26" s="2"/>
      <x:c r="E26" s="2"/>
      <x:c r="F26" s="2"/>
      <x:c r="G26" s="2"/>
    </x:row>
    <x:row r="27" ht="26" customHeight="1">
      <x:c r="A27" s="8" t="str">
        <x:v>S4. Canton Strategic Holdings: second-quarter 2026 results</x:v>
      </x:c>
      <x:c r="B27" s="2"/>
      <x:c r="C27" s="2"/>
      <x:c r="D27" s="2"/>
      <x:c r="E27" s="2"/>
      <x:c r="F27" s="2"/>
      <x:c r="G27" s="2"/>
    </x:row>
    <x:row r="28" ht="26" customHeight="1">
      <x:c r="A28" s="9" t="str">
        <x:v>https://www.cantonstrategic.com/news/canton-strategic-holdings-inc-releases-second-quarter-2026-financial-and-operational-results</x:v>
      </x:c>
      <x:c r="B28" s="2"/>
      <x:c r="C28" s="2"/>
      <x:c r="D28" s="2"/>
      <x:c r="E28" s="2"/>
      <x:c r="F28" s="2"/>
      <x:c r="G28" s="2"/>
    </x:row>
    <x:row r="29" ht="26" customHeight="1">
      <x:c r="A29" s="2"/>
      <x:c r="B29" s="2"/>
      <x:c r="C29" s="2"/>
      <x:c r="D29" s="2"/>
      <x:c r="E29" s="2"/>
      <x:c r="F29" s="2"/>
      <x:c r="G29" s="2"/>
    </x:row>
    <x:row r="30" ht="26" customHeight="1">
      <x:c r="A30" s="2"/>
      <x:c r="B30" s="2"/>
      <x:c r="C30" s="2"/>
      <x:c r="D30" s="2"/>
      <x:c r="E30" s="2"/>
      <x:c r="F30" s="2"/>
      <x:c r="G30" s="2"/>
    </x:row>
    <x:row r="31" ht="26" customHeight="1">
      <x:c r="A31" s="2"/>
      <x:c r="B31" s="2"/>
      <x:c r="C31" s="2"/>
      <x:c r="D31" s="2"/>
      <x:c r="E31" s="2"/>
      <x:c r="F31" s="2"/>
      <x:c r="G31" s="2"/>
    </x:row>
    <x:row r="32" ht="26" customHeight="1">
      <x:c r="A32" s="2"/>
      <x:c r="B32" s="2"/>
      <x:c r="C32" s="2"/>
      <x:c r="D32" s="2"/>
      <x:c r="E32" s="2"/>
      <x:c r="F32" s="2"/>
      <x:c r="G32" s="2"/>
    </x:row>
    <x:row r="33" ht="26" customHeight="1">
      <x:c r="A33" s="2"/>
      <x:c r="B33" s="2"/>
      <x:c r="C33" s="2"/>
      <x:c r="D33" s="2"/>
      <x:c r="E33" s="2"/>
      <x:c r="F33" s="2"/>
      <x:c r="G33" s="2"/>
    </x:row>
    <x:row r="34" ht="26" customHeight="1">
      <x:c r="A34" s="2"/>
      <x:c r="B34" s="2"/>
      <x:c r="C34" s="2"/>
      <x:c r="D34" s="2"/>
      <x:c r="E34" s="2"/>
      <x:c r="F34" s="2"/>
      <x:c r="G34" s="2"/>
    </x:row>
    <x:row r="35" ht="26" customHeight="1">
      <x:c r="A35" s="2"/>
      <x:c r="B35" s="2"/>
      <x:c r="C35" s="2"/>
      <x:c r="D35" s="2"/>
      <x:c r="E35" s="2"/>
      <x:c r="F35" s="2"/>
      <x:c r="G35" s="2"/>
    </x:row>
    <x:row r="36" ht="26" customHeight="1">
      <x:c r="A36" s="2"/>
      <x:c r="B36" s="2"/>
      <x:c r="C36" s="2"/>
      <x:c r="D36" s="2"/>
      <x:c r="E36" s="2"/>
      <x:c r="F36" s="2"/>
      <x:c r="G36" s="2"/>
    </x:row>
    <x:row r="37" ht="26" customHeight="1">
      <x:c r="A37" s="2"/>
      <x:c r="B37" s="2"/>
      <x:c r="C37" s="2"/>
      <x:c r="D37" s="2"/>
      <x:c r="E37" s="2"/>
      <x:c r="F37" s="2"/>
      <x:c r="G37" s="2"/>
    </x:row>
    <x:row r="38" ht="26" customHeight="1">
      <x:c r="A38" s="2"/>
      <x:c r="B38" s="2"/>
      <x:c r="C38" s="2"/>
      <x:c r="D38" s="2"/>
      <x:c r="E38" s="2"/>
      <x:c r="F38" s="2"/>
      <x:c r="G38" s="2"/>
    </x:row>
  </x:sheetData>
  <x:pageMargins left="0.7" right="0.7" top="0.75" bottom="0.75" header="0.3" footer="0.3"/>
</x:worksheet>
</file>