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ddie\Documents\FISHING\FISH FARMING\SEA LICE Wild SALMON\CLEANER FISH\WELFARE MORTALITY\ROB ED\"/>
    </mc:Choice>
  </mc:AlternateContent>
  <xr:revisionPtr revIDLastSave="0" documentId="13_ncr:1_{B0F216A1-87D7-4E0D-B187-3B5C713CD2D2}" xr6:coauthVersionLast="47" xr6:coauthVersionMax="47" xr10:uidLastSave="{00000000-0000-0000-0000-000000000000}"/>
  <bookViews>
    <workbookView xWindow="-120" yWindow="-120" windowWidth="20730" windowHeight="11160" xr2:uid="{664C34C2-9A2B-4B58-A71F-C56D6CCB74CE}"/>
  </bookViews>
  <sheets>
    <sheet name="SITES league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9" i="1" l="1"/>
  <c r="L151" i="1" s="1"/>
  <c r="J149" i="1"/>
  <c r="I149" i="1"/>
  <c r="E149" i="1"/>
  <c r="K8" i="1"/>
  <c r="N8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20" i="1"/>
  <c r="N20" i="1" s="1"/>
  <c r="K21" i="1"/>
  <c r="N21" i="1" s="1"/>
  <c r="K22" i="1"/>
  <c r="N22" i="1" s="1"/>
  <c r="K18" i="1"/>
  <c r="N18" i="1" s="1"/>
  <c r="K23" i="1"/>
  <c r="N23" i="1" s="1"/>
  <c r="K24" i="1"/>
  <c r="N24" i="1"/>
  <c r="K25" i="1"/>
  <c r="N25" i="1" s="1"/>
  <c r="K19" i="1"/>
  <c r="N19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N38" i="1" s="1"/>
  <c r="K39" i="1"/>
  <c r="N39" i="1" s="1"/>
  <c r="K40" i="1"/>
  <c r="N40" i="1" s="1"/>
  <c r="K41" i="1"/>
  <c r="N41" i="1" s="1"/>
  <c r="K42" i="1"/>
  <c r="N42" i="1" s="1"/>
  <c r="K43" i="1"/>
  <c r="N43" i="1" s="1"/>
  <c r="K44" i="1"/>
  <c r="N44" i="1" s="1"/>
  <c r="K45" i="1"/>
  <c r="N45" i="1" s="1"/>
  <c r="K46" i="1"/>
  <c r="N46" i="1" s="1"/>
  <c r="K47" i="1"/>
  <c r="N47" i="1"/>
  <c r="K48" i="1"/>
  <c r="N48" i="1" s="1"/>
  <c r="K49" i="1"/>
  <c r="N49" i="1" s="1"/>
  <c r="K50" i="1"/>
  <c r="N50" i="1" s="1"/>
  <c r="K51" i="1"/>
  <c r="N51" i="1" s="1"/>
  <c r="K52" i="1"/>
  <c r="N52" i="1" s="1"/>
  <c r="K53" i="1"/>
  <c r="N53" i="1" s="1"/>
  <c r="K54" i="1"/>
  <c r="N54" i="1" s="1"/>
  <c r="K55" i="1"/>
  <c r="N55" i="1" s="1"/>
  <c r="K56" i="1"/>
  <c r="N56" i="1" s="1"/>
  <c r="K57" i="1"/>
  <c r="N57" i="1" s="1"/>
  <c r="K58" i="1"/>
  <c r="N58" i="1" s="1"/>
  <c r="K59" i="1"/>
  <c r="N59" i="1" s="1"/>
  <c r="K60" i="1"/>
  <c r="N60" i="1" s="1"/>
  <c r="K61" i="1"/>
  <c r="N61" i="1" s="1"/>
  <c r="K62" i="1"/>
  <c r="N62" i="1" s="1"/>
  <c r="K63" i="1"/>
  <c r="N63" i="1" s="1"/>
  <c r="K64" i="1"/>
  <c r="N64" i="1" s="1"/>
  <c r="K65" i="1"/>
  <c r="N65" i="1" s="1"/>
  <c r="K66" i="1"/>
  <c r="N66" i="1" s="1"/>
  <c r="K67" i="1"/>
  <c r="N67" i="1" s="1"/>
  <c r="N68" i="1"/>
  <c r="K69" i="1"/>
  <c r="N69" i="1" s="1"/>
  <c r="K70" i="1"/>
  <c r="N70" i="1" s="1"/>
  <c r="K71" i="1"/>
  <c r="N71" i="1" s="1"/>
  <c r="K72" i="1"/>
  <c r="N72" i="1" s="1"/>
  <c r="K73" i="1"/>
  <c r="N73" i="1" s="1"/>
  <c r="K74" i="1"/>
  <c r="N74" i="1" s="1"/>
  <c r="K75" i="1"/>
  <c r="N75" i="1" s="1"/>
  <c r="K76" i="1"/>
  <c r="N76" i="1" s="1"/>
  <c r="K77" i="1"/>
  <c r="N77" i="1" s="1"/>
  <c r="K79" i="1"/>
  <c r="N79" i="1" s="1"/>
  <c r="K81" i="1"/>
  <c r="N81" i="1" s="1"/>
  <c r="K80" i="1"/>
  <c r="N80" i="1" s="1"/>
  <c r="K78" i="1"/>
  <c r="N78" i="1" s="1"/>
  <c r="N82" i="1"/>
  <c r="K83" i="1"/>
  <c r="N83" i="1" s="1"/>
  <c r="K84" i="1"/>
  <c r="N84" i="1" s="1"/>
  <c r="K85" i="1"/>
  <c r="N85" i="1" s="1"/>
  <c r="K86" i="1"/>
  <c r="N86" i="1" s="1"/>
  <c r="K87" i="1"/>
  <c r="N87" i="1" s="1"/>
  <c r="K88" i="1"/>
  <c r="N88" i="1" s="1"/>
  <c r="K89" i="1"/>
  <c r="N89" i="1" s="1"/>
  <c r="K90" i="1"/>
  <c r="N90" i="1" s="1"/>
  <c r="K91" i="1"/>
  <c r="N91" i="1" s="1"/>
  <c r="K92" i="1"/>
  <c r="N92" i="1" s="1"/>
  <c r="N93" i="1"/>
  <c r="K94" i="1"/>
  <c r="N94" i="1" s="1"/>
  <c r="K95" i="1"/>
  <c r="N95" i="1" s="1"/>
  <c r="K96" i="1"/>
  <c r="N96" i="1" s="1"/>
  <c r="K97" i="1"/>
  <c r="N97" i="1" s="1"/>
  <c r="K98" i="1"/>
  <c r="N98" i="1" s="1"/>
  <c r="K99" i="1"/>
  <c r="N99" i="1" s="1"/>
  <c r="K100" i="1"/>
  <c r="N100" i="1" s="1"/>
  <c r="K101" i="1"/>
  <c r="N101" i="1" s="1"/>
  <c r="K102" i="1"/>
  <c r="N102" i="1" s="1"/>
  <c r="K103" i="1"/>
  <c r="N103" i="1" s="1"/>
  <c r="K104" i="1"/>
  <c r="N104" i="1" s="1"/>
  <c r="K105" i="1"/>
  <c r="N105" i="1" s="1"/>
  <c r="K106" i="1"/>
  <c r="N106" i="1" s="1"/>
  <c r="K107" i="1"/>
  <c r="N107" i="1" s="1"/>
  <c r="K108" i="1"/>
  <c r="N108" i="1" s="1"/>
  <c r="K109" i="1"/>
  <c r="N109" i="1" s="1"/>
  <c r="K110" i="1"/>
  <c r="N110" i="1" s="1"/>
  <c r="K111" i="1"/>
  <c r="N111" i="1" s="1"/>
  <c r="K112" i="1"/>
  <c r="N112" i="1" s="1"/>
  <c r="K113" i="1"/>
  <c r="N113" i="1" s="1"/>
  <c r="K114" i="1"/>
  <c r="N114" i="1" s="1"/>
  <c r="K115" i="1"/>
  <c r="N115" i="1" s="1"/>
  <c r="K116" i="1"/>
  <c r="N116" i="1" s="1"/>
  <c r="K117" i="1"/>
  <c r="N117" i="1" s="1"/>
  <c r="K118" i="1"/>
  <c r="N118" i="1" s="1"/>
  <c r="K119" i="1"/>
  <c r="N119" i="1" s="1"/>
  <c r="K120" i="1"/>
  <c r="N120" i="1" s="1"/>
  <c r="N121" i="1"/>
  <c r="K122" i="1"/>
  <c r="N122" i="1"/>
  <c r="K123" i="1"/>
  <c r="N123" i="1" s="1"/>
  <c r="K124" i="1"/>
  <c r="N124" i="1" s="1"/>
  <c r="K125" i="1"/>
  <c r="N125" i="1" s="1"/>
  <c r="K126" i="1"/>
  <c r="N126" i="1" s="1"/>
  <c r="K127" i="1"/>
  <c r="N127" i="1" s="1"/>
  <c r="K128" i="1"/>
  <c r="N128" i="1" s="1"/>
  <c r="K129" i="1"/>
  <c r="N129" i="1" s="1"/>
  <c r="K130" i="1"/>
  <c r="N130" i="1" s="1"/>
  <c r="K131" i="1"/>
  <c r="N131" i="1" s="1"/>
  <c r="K132" i="1"/>
  <c r="N132" i="1" s="1"/>
  <c r="K133" i="1"/>
  <c r="N133" i="1" s="1"/>
  <c r="K134" i="1"/>
  <c r="N134" i="1" s="1"/>
  <c r="K135" i="1"/>
  <c r="N135" i="1" s="1"/>
  <c r="K136" i="1"/>
  <c r="N136" i="1" s="1"/>
  <c r="K137" i="1"/>
  <c r="N137" i="1" s="1"/>
  <c r="K138" i="1"/>
  <c r="N138" i="1" s="1"/>
  <c r="K139" i="1"/>
  <c r="N139" i="1" s="1"/>
  <c r="K140" i="1"/>
  <c r="N140" i="1" s="1"/>
  <c r="K141" i="1"/>
  <c r="N141" i="1" s="1"/>
  <c r="K142" i="1"/>
  <c r="N142" i="1" s="1"/>
  <c r="K143" i="1"/>
  <c r="N143" i="1" s="1"/>
  <c r="K144" i="1"/>
  <c r="N144" i="1" s="1"/>
  <c r="K146" i="1"/>
  <c r="N146" i="1" s="1"/>
  <c r="K145" i="1"/>
  <c r="N145" i="1" s="1"/>
  <c r="K149" i="1" l="1"/>
  <c r="N149" i="1" s="1"/>
  <c r="N151" i="1" s="1"/>
  <c r="G151" i="1"/>
  <c r="K154" i="1"/>
  <c r="K155" i="1" s="1"/>
  <c r="K156" i="1" l="1"/>
  <c r="H154" i="1" s="1"/>
  <c r="H155" i="1" s="1"/>
  <c r="H156" i="1"/>
</calcChain>
</file>

<file path=xl/sharedStrings.xml><?xml version="1.0" encoding="utf-8"?>
<sst xmlns="http://schemas.openxmlformats.org/spreadsheetml/2006/main" count="341" uniqueCount="328">
  <si>
    <t>Unspecified wrasse (Col. I)  are allocated to either wild or farmed categories according to the proportions of each in the known supply (see calculation above).</t>
  </si>
  <si>
    <t>2. Wrasse on marine farms will be either wild caught or farmed.  Both data sets above include these descriptions (and 'suspected wild caught', having regard to the nature of the source).</t>
  </si>
  <si>
    <t xml:space="preserve">depending on perceived risk level. Looking at transfers in 2023, for example, these may not be known in full until 2026.  </t>
  </si>
  <si>
    <t>risk to salmon of disease. Data on fish movements at site level are obtained during inspections. Within a 3 year period, sites could be inspected once, twice or three times.</t>
  </si>
  <si>
    <t>A selection of salmon farms are within a surveillance programme. The selection criteria and the frequency of inpections are determined by perceived</t>
  </si>
  <si>
    <t xml:space="preserve">Transfer information. </t>
  </si>
  <si>
    <t>b.</t>
  </si>
  <si>
    <t>HFI reports are available on line in a user unfriendly fashion. They are more easily accessed on freesalmon.is which usefully brings reports together for each site.</t>
  </si>
  <si>
    <r>
      <rPr>
        <b/>
        <sz val="11"/>
        <color theme="1"/>
        <rFont val="Aptos Narrow"/>
        <family val="2"/>
        <scheme val="minor"/>
      </rPr>
      <t>HFI inspection reports</t>
    </r>
    <r>
      <rPr>
        <sz val="11"/>
        <color theme="1"/>
        <rFont val="Aptos Narrow"/>
        <family val="2"/>
        <scheme val="minor"/>
      </rPr>
      <t>. These can give numbers of cleaner fish at time of inspection.  Within the period 2020-24, some farm sites have 4 visits/reports, some only 2.</t>
    </r>
  </si>
  <si>
    <t xml:space="preserve"> a. </t>
  </si>
  <si>
    <t>Explanatory Notes</t>
  </si>
  <si>
    <t xml:space="preserve"> </t>
  </si>
  <si>
    <t>add wild</t>
  </si>
  <si>
    <t>%</t>
  </si>
  <si>
    <t>* % of wild wrasse in wild &amp; farmed  wrasse total</t>
  </si>
  <si>
    <t>NB. not all wild wrasse will have been caught in Scotand.</t>
  </si>
  <si>
    <t>%wild</t>
  </si>
  <si>
    <t>m</t>
  </si>
  <si>
    <t>Potential wild wrasse total</t>
  </si>
  <si>
    <t>Farm+wild</t>
  </si>
  <si>
    <t>Add wild % of Unspecified total (see H151)</t>
  </si>
  <si>
    <t>POTENTIAL WILD WRASSE USAGE</t>
  </si>
  <si>
    <t>m CLEANER FISH</t>
  </si>
  <si>
    <t>LUMPFISH</t>
  </si>
  <si>
    <t>OVERALL WRASSE</t>
  </si>
  <si>
    <t xml:space="preserve">TOTALS </t>
  </si>
  <si>
    <t>Outer Bay</t>
  </si>
  <si>
    <t>FS 0671</t>
  </si>
  <si>
    <t>Gob na Hoe</t>
  </si>
  <si>
    <t>FS 1175</t>
  </si>
  <si>
    <t>Puldrite</t>
  </si>
  <si>
    <t>FS 0189</t>
  </si>
  <si>
    <t>Lippie Geo</t>
  </si>
  <si>
    <t>FS 0039</t>
  </si>
  <si>
    <t>Langa Isle East</t>
  </si>
  <si>
    <t>FS 0433</t>
  </si>
  <si>
    <t>Holms Geo</t>
  </si>
  <si>
    <t>FS 0749</t>
  </si>
  <si>
    <t>Lober Rock</t>
  </si>
  <si>
    <t>FS 1331</t>
  </si>
  <si>
    <t>B. of Bellister</t>
  </si>
  <si>
    <t>FS 1121</t>
  </si>
  <si>
    <t>Wyre</t>
  </si>
  <si>
    <t>FS 1294</t>
  </si>
  <si>
    <t>Loch Snizort East</t>
  </si>
  <si>
    <t>FS 1309</t>
  </si>
  <si>
    <t>Shapinsay</t>
  </si>
  <si>
    <t>FS0860</t>
  </si>
  <si>
    <t>Teisti Geo</t>
  </si>
  <si>
    <t>FS1093</t>
  </si>
  <si>
    <t>NT</t>
  </si>
  <si>
    <t>Calva Bay</t>
  </si>
  <si>
    <t>FS 0068</t>
  </si>
  <si>
    <t>Ardessie A</t>
  </si>
  <si>
    <t>FS 0517</t>
  </si>
  <si>
    <t>Loch Creran D</t>
  </si>
  <si>
    <t>FS 1047</t>
  </si>
  <si>
    <t>Toyness</t>
  </si>
  <si>
    <t>FS 1024</t>
  </si>
  <si>
    <t>Furnace</t>
  </si>
  <si>
    <t>FS 0567</t>
  </si>
  <si>
    <t>Kempie Bay</t>
  </si>
  <si>
    <t>FS 0359</t>
  </si>
  <si>
    <t>Ardessie B</t>
  </si>
  <si>
    <t>FS 0675</t>
  </si>
  <si>
    <t>Loch Carnan</t>
  </si>
  <si>
    <t>FS 1280</t>
  </si>
  <si>
    <t>Etive 3</t>
  </si>
  <si>
    <t>FS 1101</t>
  </si>
  <si>
    <t>Ardnish</t>
  </si>
  <si>
    <t>FS 0249</t>
  </si>
  <si>
    <t>Hunda</t>
  </si>
  <si>
    <t>FS 1337</t>
  </si>
  <si>
    <t>West of Burwick</t>
  </si>
  <si>
    <t>FS 0937</t>
  </si>
  <si>
    <t>Swining Voe 3</t>
  </si>
  <si>
    <t>FS 0903</t>
  </si>
  <si>
    <t>Slocka Ronas Voe</t>
  </si>
  <si>
    <t>FS 1018</t>
  </si>
  <si>
    <t>Westerbister</t>
  </si>
  <si>
    <t>FS 1305</t>
  </si>
  <si>
    <t>Sound of Harris</t>
  </si>
  <si>
    <t>FS 1260</t>
  </si>
  <si>
    <t>Loch Laxford</t>
  </si>
  <si>
    <t>FS 0065</t>
  </si>
  <si>
    <t>Greanamul</t>
  </si>
  <si>
    <t>FS 1282</t>
  </si>
  <si>
    <t>Loch Spelvie</t>
  </si>
  <si>
    <t>FS 0253</t>
  </si>
  <si>
    <t>Poseidon</t>
  </si>
  <si>
    <t>FS 0408</t>
  </si>
  <si>
    <t>Vidlin North</t>
  </si>
  <si>
    <t>FS 0608</t>
  </si>
  <si>
    <t>Ornish</t>
  </si>
  <si>
    <t>FS 0531</t>
  </si>
  <si>
    <t>Meall Mhor</t>
  </si>
  <si>
    <t>FS 0091</t>
  </si>
  <si>
    <t>L. a Chairn Bhain</t>
  </si>
  <si>
    <t>FS 0621</t>
  </si>
  <si>
    <t>Fada</t>
  </si>
  <si>
    <t>FS 0858</t>
  </si>
  <si>
    <t>Fishnish B</t>
  </si>
  <si>
    <t>FS 0694</t>
  </si>
  <si>
    <t>Kerrera B</t>
  </si>
  <si>
    <t>FS 0663</t>
  </si>
  <si>
    <t>Etive 6</t>
  </si>
  <si>
    <t>FS 1288</t>
  </si>
  <si>
    <t>Rum</t>
  </si>
  <si>
    <t>FS 1317</t>
  </si>
  <si>
    <t>Badcall</t>
  </si>
  <si>
    <t>FS 0067</t>
  </si>
  <si>
    <t xml:space="preserve">Shuna </t>
  </si>
  <si>
    <t>FS 0695</t>
  </si>
  <si>
    <t>An Camus</t>
  </si>
  <si>
    <t>FS 1341</t>
  </si>
  <si>
    <t>Tanera</t>
  </si>
  <si>
    <t>FS 0549</t>
  </si>
  <si>
    <t>Hellisay</t>
  </si>
  <si>
    <t>FS 1261</t>
  </si>
  <si>
    <t>North Kilbrannan</t>
  </si>
  <si>
    <t>FS 1365</t>
  </si>
  <si>
    <t>Corry Farm</t>
  </si>
  <si>
    <t>FS0057</t>
  </si>
  <si>
    <t>Ardyne</t>
  </si>
  <si>
    <t>FS 0559</t>
  </si>
  <si>
    <t>Rubha Stillaig</t>
  </si>
  <si>
    <t>FS 0894</t>
  </si>
  <si>
    <t>Gob a Bharra</t>
  </si>
  <si>
    <t>FS 0683</t>
  </si>
  <si>
    <t>Clashnessie</t>
  </si>
  <si>
    <t>FS 0933</t>
  </si>
  <si>
    <t>Shuna Point</t>
  </si>
  <si>
    <t>FS 1354</t>
  </si>
  <si>
    <t>North Voe</t>
  </si>
  <si>
    <t>FS 0946</t>
  </si>
  <si>
    <t>Scotasay</t>
  </si>
  <si>
    <t>FS 0502</t>
  </si>
  <si>
    <t>Fiunary</t>
  </si>
  <si>
    <t>FS 0696</t>
  </si>
  <si>
    <t>Loch Creran B</t>
  </si>
  <si>
    <t>FS 0426</t>
  </si>
  <si>
    <t>Portree Outer</t>
  </si>
  <si>
    <t>FS 1318</t>
  </si>
  <si>
    <t>Bloody Bay</t>
  </si>
  <si>
    <t>FS 0964</t>
  </si>
  <si>
    <t>Swarta Skerry</t>
  </si>
  <si>
    <t>FS 1335</t>
  </si>
  <si>
    <t>Sian Bay</t>
  </si>
  <si>
    <t>FS 0361</t>
  </si>
  <si>
    <t>Lochmaddy</t>
  </si>
  <si>
    <t>FS 0557</t>
  </si>
  <si>
    <t>Taranaish</t>
  </si>
  <si>
    <t>FS 0752</t>
  </si>
  <si>
    <t>Dunstaffnage</t>
  </si>
  <si>
    <t xml:space="preserve">FS 0299 </t>
  </si>
  <si>
    <t>Lamlash</t>
  </si>
  <si>
    <t>FS 0423</t>
  </si>
  <si>
    <t>Tarbert South</t>
  </si>
  <si>
    <t>FS 0767</t>
  </si>
  <si>
    <t>Quarry Point</t>
  </si>
  <si>
    <t>FS 0698</t>
  </si>
  <si>
    <t>Kishorn A South</t>
  </si>
  <si>
    <t>FS 0709</t>
  </si>
  <si>
    <t>Walters</t>
  </si>
  <si>
    <t>FS 0875</t>
  </si>
  <si>
    <t>Scallastle</t>
  </si>
  <si>
    <t>FS 0209</t>
  </si>
  <si>
    <t>Nevis C</t>
  </si>
  <si>
    <t>FS 0546</t>
  </si>
  <si>
    <t>Lismore West</t>
  </si>
  <si>
    <t>FS 0914</t>
  </si>
  <si>
    <t>Eughlam</t>
  </si>
  <si>
    <t>FS 1233</t>
  </si>
  <si>
    <t>Maaey</t>
  </si>
  <si>
    <t>FS1315</t>
  </si>
  <si>
    <t>Kishorn B North</t>
  </si>
  <si>
    <t>FS 0804</t>
  </si>
  <si>
    <t>Maragay Mor</t>
  </si>
  <si>
    <t>FS1304</t>
  </si>
  <si>
    <t>Glenan Bay</t>
  </si>
  <si>
    <t>FS 0590</t>
  </si>
  <si>
    <t>Kyles Vula</t>
  </si>
  <si>
    <t>FS 0927</t>
  </si>
  <si>
    <t>Sgeir Dughall</t>
  </si>
  <si>
    <t>FS1262</t>
  </si>
  <si>
    <t>Ardcastle</t>
  </si>
  <si>
    <t>FS 0818</t>
  </si>
  <si>
    <t>Reibinish</t>
  </si>
  <si>
    <t>FS 1277</t>
  </si>
  <si>
    <t>East Tarbert</t>
  </si>
  <si>
    <t>FS 1010</t>
  </si>
  <si>
    <t>Druimyeon Bay</t>
  </si>
  <si>
    <t xml:space="preserve">FS 0336 </t>
  </si>
  <si>
    <t>Trilleachan Mor</t>
  </si>
  <si>
    <t>FS 1118</t>
  </si>
  <si>
    <t>Vacasay</t>
  </si>
  <si>
    <t>FS 0480</t>
  </si>
  <si>
    <t>Strondoir Bay</t>
  </si>
  <si>
    <t>FS 1019</t>
  </si>
  <si>
    <t>Fishnish A</t>
  </si>
  <si>
    <t>FS 0427</t>
  </si>
  <si>
    <t>Ardmair</t>
  </si>
  <si>
    <t>FS 0056</t>
  </si>
  <si>
    <t>Nevis A</t>
  </si>
  <si>
    <t xml:space="preserve">FS0430 </t>
  </si>
  <si>
    <t>Vula Mor</t>
  </si>
  <si>
    <t>FS 1103</t>
  </si>
  <si>
    <t>Gometra</t>
  </si>
  <si>
    <t>FS 1267</t>
  </si>
  <si>
    <t>Port na Cro</t>
  </si>
  <si>
    <t>FS 0859</t>
  </si>
  <si>
    <t>Nevis B</t>
  </si>
  <si>
    <t>FS 0616</t>
  </si>
  <si>
    <t>Culnacnoc</t>
  </si>
  <si>
    <t>FS 1343</t>
  </si>
  <si>
    <t>Strone Point</t>
  </si>
  <si>
    <t>FS 1056</t>
  </si>
  <si>
    <t xml:space="preserve">Portree </t>
  </si>
  <si>
    <t>FS 0708</t>
  </si>
  <si>
    <t>Invertote</t>
  </si>
  <si>
    <t>FS 1344</t>
  </si>
  <si>
    <t>Plocrapol</t>
  </si>
  <si>
    <t>FS 1256</t>
  </si>
  <si>
    <t>Muck</t>
  </si>
  <si>
    <t>FS 1268</t>
  </si>
  <si>
    <t>Kishorn West</t>
  </si>
  <si>
    <t>FS 1274</t>
  </si>
  <si>
    <t>West Strome</t>
  </si>
  <si>
    <t>FS 1342</t>
  </si>
  <si>
    <t>Cairidh</t>
  </si>
  <si>
    <t>FS 0252</t>
  </si>
  <si>
    <t>Groatay</t>
  </si>
  <si>
    <t>FS 1053</t>
  </si>
  <si>
    <t>Sgian Dubh</t>
  </si>
  <si>
    <t>FS 1281</t>
  </si>
  <si>
    <t xml:space="preserve">Sconser </t>
  </si>
  <si>
    <t>FS 0602</t>
  </si>
  <si>
    <t>Ardgaddan</t>
  </si>
  <si>
    <t>FS 0851</t>
  </si>
  <si>
    <t>Aird</t>
  </si>
  <si>
    <t>FS 0594</t>
  </si>
  <si>
    <t>Grey Horse Ch.</t>
  </si>
  <si>
    <t>FS 1122</t>
  </si>
  <si>
    <t>Gravir</t>
  </si>
  <si>
    <t>FS 0242</t>
  </si>
  <si>
    <t>Marulaig Bay</t>
  </si>
  <si>
    <t>FS 0865</t>
  </si>
  <si>
    <t>Loch Duich</t>
  </si>
  <si>
    <t>FS 0248</t>
  </si>
  <si>
    <t>Soay</t>
  </si>
  <si>
    <t>FS 0646</t>
  </si>
  <si>
    <t>Loch Harport</t>
  </si>
  <si>
    <t>FS 0247</t>
  </si>
  <si>
    <t>Camas Glas</t>
  </si>
  <si>
    <t>FS 0413</t>
  </si>
  <si>
    <t>Geasgill</t>
  </si>
  <si>
    <t>FS 0839</t>
  </si>
  <si>
    <t>Loch Leven (1)</t>
  </si>
  <si>
    <t>FS 0244</t>
  </si>
  <si>
    <t>L. Greshornish</t>
  </si>
  <si>
    <t>FS 0015</t>
  </si>
  <si>
    <t>Invasion Bay</t>
  </si>
  <si>
    <t>FS 0212</t>
  </si>
  <si>
    <t>Poll na Gille</t>
  </si>
  <si>
    <t>FS 0629</t>
  </si>
  <si>
    <t>Tabhaigh</t>
  </si>
  <si>
    <t>FS 1297</t>
  </si>
  <si>
    <t>Stulaigh</t>
  </si>
  <si>
    <t>FS 1259</t>
  </si>
  <si>
    <t>Gorsten</t>
  </si>
  <si>
    <t>FS 0237</t>
  </si>
  <si>
    <t>Loch Alsh (Sron)</t>
  </si>
  <si>
    <t>FS 0016</t>
  </si>
  <si>
    <t>Linnhe</t>
  </si>
  <si>
    <t>FS 0240</t>
  </si>
  <si>
    <t>Shuna SW</t>
  </si>
  <si>
    <t>FS 1290</t>
  </si>
  <si>
    <t>Creag an t'Sagairt</t>
  </si>
  <si>
    <t>FS0605</t>
  </si>
  <si>
    <t>Scadabay</t>
  </si>
  <si>
    <t>FS 1293</t>
  </si>
  <si>
    <t>North Shore</t>
  </si>
  <si>
    <t>FS 1033</t>
  </si>
  <si>
    <t>Torridon</t>
  </si>
  <si>
    <t>FS 0234</t>
  </si>
  <si>
    <t>Caolas a Deas</t>
  </si>
  <si>
    <t>FS 1291</t>
  </si>
  <si>
    <t>Kingairloch</t>
  </si>
  <si>
    <t>FS 0241</t>
  </si>
  <si>
    <t>Scalpay</t>
  </si>
  <si>
    <t>FS 1338</t>
  </si>
  <si>
    <t>Maol Ban</t>
  </si>
  <si>
    <t>FS 0519</t>
  </si>
  <si>
    <t>Ardintoul</t>
  </si>
  <si>
    <t>FS 0245</t>
  </si>
  <si>
    <t>Maclean's Nose</t>
  </si>
  <si>
    <t>FS 0599</t>
  </si>
  <si>
    <t>Bagh Dail nan C.</t>
  </si>
  <si>
    <t xml:space="preserve">FS 0805 </t>
  </si>
  <si>
    <t>Eilean Grianain</t>
  </si>
  <si>
    <t xml:space="preserve">FS 1176 </t>
  </si>
  <si>
    <t>Seaforth</t>
  </si>
  <si>
    <t>FS 1042</t>
  </si>
  <si>
    <t>Sconser Quarry</t>
  </si>
  <si>
    <t>FS 1330</t>
  </si>
  <si>
    <t>(NT=no transfer)</t>
  </si>
  <si>
    <t>FISH</t>
  </si>
  <si>
    <t>Total</t>
  </si>
  <si>
    <t>Unspecified</t>
  </si>
  <si>
    <t>Farmed</t>
  </si>
  <si>
    <t>Wild (including 'suspected wild caught)</t>
  </si>
  <si>
    <t>Site Name</t>
  </si>
  <si>
    <t xml:space="preserve">MS Site </t>
  </si>
  <si>
    <t>Case Study</t>
  </si>
  <si>
    <t>No.</t>
  </si>
  <si>
    <t>Tranfer records up to….</t>
  </si>
  <si>
    <t>CLEANER</t>
  </si>
  <si>
    <t>WRASSE</t>
  </si>
  <si>
    <t>This table is under constant review as more reports and data become available.</t>
  </si>
  <si>
    <t>NB</t>
  </si>
  <si>
    <t>Estimated numbers of CLEANER FISH on salmon farm sites using FHI reports from 2020 &amp; MD transfer and import data for 2020-2024.</t>
  </si>
  <si>
    <t xml:space="preserve">1. The data sources for the above numbers have serious gaps. </t>
  </si>
  <si>
    <t>For that reason, the numbers generated are underestimates.</t>
  </si>
  <si>
    <t>Of the 139 sites listed above, 11 have no transfer data (marked NT in Column P). In most cases, this would be because they are not/have not been in the surveillance programme.</t>
  </si>
  <si>
    <t>Transfer data has to be requested from the Marine Directorate, as it is not published.</t>
  </si>
  <si>
    <t>3. The Case No. references in Column B relate to a Word document containing a narrative of cleaner fish for each fram site.</t>
  </si>
  <si>
    <t>CLEANER FISH USAGE 'league table'</t>
  </si>
  <si>
    <t>Column P also gives the latest site inspection date. 38 sites are not later than 2023. Later inspections in 2024, and beyond, could add more transfer numbers to such sites.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</si>
</sst>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1" fontId="0" fillId="0" borderId="0" xfId="0" applyNumberFormat="1"/>
    <xf numFmtId="2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0" xfId="1"/>
    <xf numFmtId="15" fontId="0" fillId="0" borderId="0" xfId="0" applyNumberFormat="1"/>
    <xf numFmtId="15" fontId="0" fillId="0" borderId="0" xfId="0" applyNumberFormat="1" applyAlignment="1">
      <alignment horizontal="center"/>
    </xf>
    <xf numFmtId="0" fontId="1" fillId="3" borderId="0" xfId="2"/>
    <xf numFmtId="0" fontId="0" fillId="2" borderId="0" xfId="1" applyFont="1"/>
    <xf numFmtId="0" fontId="1" fillId="0" borderId="0" xfId="1" applyFill="1"/>
    <xf numFmtId="0" fontId="0" fillId="0" borderId="0" xfId="0" applyAlignment="1">
      <alignment horizontal="center"/>
    </xf>
    <xf numFmtId="0" fontId="4" fillId="0" borderId="0" xfId="0" applyFont="1"/>
  </cellXfs>
  <cellStyles count="3">
    <cellStyle name="20% - Accent2" xfId="1" builtinId="34"/>
    <cellStyle name="40% - Accent6" xfId="2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6537-99D6-4024-A89B-35ED336B9F05}">
  <dimension ref="A1:Q170"/>
  <sheetViews>
    <sheetView tabSelected="1" topLeftCell="A138" workbookViewId="0">
      <selection activeCell="C148" sqref="C148"/>
    </sheetView>
  </sheetViews>
  <sheetFormatPr defaultRowHeight="15" x14ac:dyDescent="0.25"/>
  <cols>
    <col min="1" max="1" width="3.85546875" customWidth="1"/>
    <col min="2" max="2" width="10.7109375" customWidth="1"/>
    <col min="4" max="4" width="20" customWidth="1"/>
    <col min="10" max="10" width="11.7109375" customWidth="1"/>
    <col min="11" max="11" width="12" customWidth="1"/>
    <col min="16" max="16" width="12" bestFit="1" customWidth="1"/>
  </cols>
  <sheetData>
    <row r="1" spans="1:17" ht="18.75" x14ac:dyDescent="0.3">
      <c r="A1" s="15" t="s">
        <v>326</v>
      </c>
    </row>
    <row r="2" spans="1:17" x14ac:dyDescent="0.25">
      <c r="A2" s="1" t="s">
        <v>320</v>
      </c>
      <c r="B2" s="1"/>
      <c r="F2" s="1"/>
      <c r="G2" s="1"/>
      <c r="H2" s="1"/>
      <c r="I2" s="1"/>
      <c r="J2" s="1"/>
    </row>
    <row r="3" spans="1:17" x14ac:dyDescent="0.25">
      <c r="A3" s="1"/>
      <c r="B3" s="1"/>
      <c r="F3" s="1"/>
      <c r="G3" s="1"/>
      <c r="H3" s="1"/>
      <c r="I3" s="1"/>
      <c r="J3" s="1"/>
    </row>
    <row r="4" spans="1:17" x14ac:dyDescent="0.25">
      <c r="A4" s="1" t="s">
        <v>319</v>
      </c>
      <c r="B4" s="1" t="s">
        <v>318</v>
      </c>
      <c r="F4" s="1"/>
      <c r="G4" s="1"/>
      <c r="H4" s="1"/>
      <c r="I4" s="1"/>
      <c r="J4" s="1"/>
    </row>
    <row r="5" spans="1:17" x14ac:dyDescent="0.25">
      <c r="E5" s="1"/>
      <c r="F5" s="1"/>
      <c r="G5" s="1"/>
      <c r="H5" s="1"/>
      <c r="I5" s="1"/>
      <c r="J5" s="1"/>
    </row>
    <row r="6" spans="1:17" x14ac:dyDescent="0.25">
      <c r="A6" s="1" t="s">
        <v>314</v>
      </c>
      <c r="B6" s="1" t="s">
        <v>313</v>
      </c>
      <c r="C6" s="1" t="s">
        <v>312</v>
      </c>
      <c r="D6" s="1" t="s">
        <v>311</v>
      </c>
      <c r="E6" s="1" t="s">
        <v>310</v>
      </c>
      <c r="F6" s="1"/>
      <c r="G6" s="1"/>
      <c r="H6" s="1"/>
      <c r="I6" s="1" t="s">
        <v>309</v>
      </c>
      <c r="J6" s="1" t="s">
        <v>308</v>
      </c>
      <c r="K6" s="7" t="s">
        <v>307</v>
      </c>
      <c r="N6" s="1" t="s">
        <v>306</v>
      </c>
      <c r="O6" s="1"/>
      <c r="P6" s="1" t="s">
        <v>305</v>
      </c>
      <c r="Q6" s="1"/>
    </row>
    <row r="7" spans="1:17" x14ac:dyDescent="0.25">
      <c r="E7" s="1" t="s">
        <v>317</v>
      </c>
      <c r="F7" s="1"/>
      <c r="G7" s="1"/>
      <c r="H7" s="1"/>
      <c r="I7" s="1"/>
      <c r="L7" s="1" t="s">
        <v>23</v>
      </c>
      <c r="N7" s="1" t="s">
        <v>316</v>
      </c>
      <c r="O7" s="1"/>
      <c r="P7" s="1" t="s">
        <v>315</v>
      </c>
      <c r="Q7" s="1"/>
    </row>
    <row r="8" spans="1:17" x14ac:dyDescent="0.25">
      <c r="A8">
        <v>1</v>
      </c>
      <c r="B8">
        <v>105</v>
      </c>
      <c r="C8" t="s">
        <v>304</v>
      </c>
      <c r="D8" t="s">
        <v>303</v>
      </c>
      <c r="E8" s="8">
        <v>41940</v>
      </c>
      <c r="F8" s="8"/>
      <c r="G8" s="8"/>
      <c r="H8" s="8"/>
      <c r="I8" s="8">
        <v>108591</v>
      </c>
      <c r="J8" s="8"/>
      <c r="K8" s="8">
        <f>SUM(E8:J8)</f>
        <v>150531</v>
      </c>
      <c r="L8" s="11">
        <v>905211</v>
      </c>
      <c r="N8">
        <f>K8+L8</f>
        <v>1055742</v>
      </c>
      <c r="P8" s="10">
        <v>45735</v>
      </c>
      <c r="Q8" s="1"/>
    </row>
    <row r="9" spans="1:17" x14ac:dyDescent="0.25">
      <c r="A9">
        <v>2</v>
      </c>
      <c r="B9">
        <v>4</v>
      </c>
      <c r="C9" t="s">
        <v>302</v>
      </c>
      <c r="D9" t="s">
        <v>301</v>
      </c>
      <c r="E9" s="8"/>
      <c r="F9" s="8"/>
      <c r="G9" s="8"/>
      <c r="H9" s="8"/>
      <c r="I9" s="8"/>
      <c r="J9" s="8"/>
      <c r="K9" s="8">
        <f>SUM(E9:J9)</f>
        <v>0</v>
      </c>
      <c r="L9" s="11">
        <v>942554</v>
      </c>
      <c r="N9">
        <f>K9+L9</f>
        <v>942554</v>
      </c>
      <c r="P9" s="10">
        <v>45432</v>
      </c>
    </row>
    <row r="10" spans="1:17" x14ac:dyDescent="0.25">
      <c r="A10">
        <v>3</v>
      </c>
      <c r="B10">
        <v>17</v>
      </c>
      <c r="C10" t="s">
        <v>300</v>
      </c>
      <c r="D10" t="s">
        <v>299</v>
      </c>
      <c r="E10" s="8"/>
      <c r="F10" s="8"/>
      <c r="G10" s="8"/>
      <c r="H10" s="8"/>
      <c r="I10" s="8">
        <v>146322</v>
      </c>
      <c r="J10" s="8">
        <v>63510</v>
      </c>
      <c r="K10" s="8">
        <f>SUM(E10:J10)</f>
        <v>209832</v>
      </c>
      <c r="L10" s="11">
        <v>553469</v>
      </c>
      <c r="N10">
        <f>K10+L10</f>
        <v>763301</v>
      </c>
      <c r="P10" s="10">
        <v>45699</v>
      </c>
    </row>
    <row r="11" spans="1:17" x14ac:dyDescent="0.25">
      <c r="A11">
        <v>4</v>
      </c>
      <c r="B11">
        <v>10</v>
      </c>
      <c r="C11" t="s">
        <v>298</v>
      </c>
      <c r="D11" t="s">
        <v>297</v>
      </c>
      <c r="E11" s="8">
        <v>210205</v>
      </c>
      <c r="F11" s="8"/>
      <c r="G11" s="8"/>
      <c r="H11" s="8"/>
      <c r="I11" s="8"/>
      <c r="J11" s="8">
        <v>132118</v>
      </c>
      <c r="K11" s="8">
        <f>SUM(E11:J11)</f>
        <v>342323</v>
      </c>
      <c r="L11" s="11">
        <v>406306</v>
      </c>
      <c r="N11">
        <f>K11+L11</f>
        <v>748629</v>
      </c>
      <c r="P11" s="10">
        <v>45574</v>
      </c>
    </row>
    <row r="12" spans="1:17" x14ac:dyDescent="0.25">
      <c r="A12">
        <v>5</v>
      </c>
      <c r="B12">
        <v>3</v>
      </c>
      <c r="C12" t="s">
        <v>296</v>
      </c>
      <c r="D12" t="s">
        <v>295</v>
      </c>
      <c r="E12" s="8">
        <v>112681</v>
      </c>
      <c r="F12" s="8"/>
      <c r="G12" s="8"/>
      <c r="H12" s="8"/>
      <c r="I12" s="8"/>
      <c r="J12" s="8">
        <v>80051</v>
      </c>
      <c r="K12" s="8">
        <f>SUM(E12:J12)</f>
        <v>192732</v>
      </c>
      <c r="L12" s="11">
        <v>484600</v>
      </c>
      <c r="N12">
        <f>K12+L12</f>
        <v>677332</v>
      </c>
      <c r="P12" s="10">
        <v>45841</v>
      </c>
    </row>
    <row r="13" spans="1:17" x14ac:dyDescent="0.25">
      <c r="A13">
        <v>6</v>
      </c>
      <c r="B13">
        <v>1</v>
      </c>
      <c r="C13" t="s">
        <v>294</v>
      </c>
      <c r="D13" t="s">
        <v>293</v>
      </c>
      <c r="E13" s="8">
        <v>116640</v>
      </c>
      <c r="F13" s="8"/>
      <c r="G13" s="8"/>
      <c r="H13" s="8"/>
      <c r="I13" s="8"/>
      <c r="J13" s="8">
        <v>9360</v>
      </c>
      <c r="K13" s="8">
        <f>SUM(E13:J13)</f>
        <v>126000</v>
      </c>
      <c r="L13" s="11">
        <v>535795</v>
      </c>
      <c r="N13">
        <f>K13+L13</f>
        <v>661795</v>
      </c>
      <c r="P13" s="10">
        <v>45797</v>
      </c>
    </row>
    <row r="14" spans="1:17" x14ac:dyDescent="0.25">
      <c r="A14">
        <v>7</v>
      </c>
      <c r="B14">
        <v>32</v>
      </c>
      <c r="C14" t="s">
        <v>292</v>
      </c>
      <c r="D14" t="s">
        <v>291</v>
      </c>
      <c r="E14" s="8">
        <v>20730</v>
      </c>
      <c r="F14" s="8"/>
      <c r="G14" s="8"/>
      <c r="H14" s="8"/>
      <c r="I14" s="8"/>
      <c r="J14" s="8">
        <v>57423</v>
      </c>
      <c r="K14" s="8">
        <f>SUM(E14:J14)</f>
        <v>78153</v>
      </c>
      <c r="L14" s="11">
        <v>559598</v>
      </c>
      <c r="N14">
        <f>K14+L14</f>
        <v>637751</v>
      </c>
      <c r="P14" s="10">
        <v>45735</v>
      </c>
    </row>
    <row r="15" spans="1:17" x14ac:dyDescent="0.25">
      <c r="A15">
        <v>8</v>
      </c>
      <c r="B15">
        <v>106</v>
      </c>
      <c r="C15" t="s">
        <v>290</v>
      </c>
      <c r="D15" t="s">
        <v>289</v>
      </c>
      <c r="E15" s="8">
        <v>92977</v>
      </c>
      <c r="F15" s="8"/>
      <c r="G15" s="8"/>
      <c r="H15" s="8"/>
      <c r="I15" s="8"/>
      <c r="J15" s="8"/>
      <c r="K15" s="8">
        <f>SUM(E15:J15)</f>
        <v>92977</v>
      </c>
      <c r="L15" s="11">
        <v>531350</v>
      </c>
      <c r="N15">
        <f>K15+L15</f>
        <v>624327</v>
      </c>
      <c r="P15" s="10">
        <v>45736</v>
      </c>
    </row>
    <row r="16" spans="1:17" x14ac:dyDescent="0.25">
      <c r="A16">
        <v>9</v>
      </c>
      <c r="B16">
        <v>75</v>
      </c>
      <c r="C16" t="s">
        <v>288</v>
      </c>
      <c r="D16" t="s">
        <v>287</v>
      </c>
      <c r="E16" s="8">
        <v>146411</v>
      </c>
      <c r="F16" s="8"/>
      <c r="G16" s="8"/>
      <c r="H16" s="8"/>
      <c r="I16" s="8">
        <v>72438</v>
      </c>
      <c r="J16" s="8">
        <v>23132</v>
      </c>
      <c r="K16" s="8">
        <f>SUM(E16:J16)</f>
        <v>241981</v>
      </c>
      <c r="L16" s="11">
        <v>343403</v>
      </c>
      <c r="N16">
        <f>K16+L16</f>
        <v>585384</v>
      </c>
      <c r="P16" s="10">
        <v>45840</v>
      </c>
    </row>
    <row r="17" spans="1:16" x14ac:dyDescent="0.25">
      <c r="A17">
        <v>11</v>
      </c>
      <c r="B17">
        <v>51</v>
      </c>
      <c r="C17" t="s">
        <v>286</v>
      </c>
      <c r="D17" t="s">
        <v>285</v>
      </c>
      <c r="E17" s="8">
        <v>112635</v>
      </c>
      <c r="F17" s="8"/>
      <c r="G17" s="8"/>
      <c r="H17" s="8"/>
      <c r="I17" s="8">
        <v>73680</v>
      </c>
      <c r="J17" s="8">
        <v>16971</v>
      </c>
      <c r="K17" s="8">
        <f>SUM(E17:J17)</f>
        <v>203286</v>
      </c>
      <c r="L17" s="11">
        <v>349134</v>
      </c>
      <c r="N17">
        <f>K17+L17</f>
        <v>552420</v>
      </c>
      <c r="P17" s="10">
        <v>45679</v>
      </c>
    </row>
    <row r="18" spans="1:16" x14ac:dyDescent="0.25">
      <c r="A18">
        <v>14</v>
      </c>
      <c r="B18">
        <v>124</v>
      </c>
      <c r="C18" t="s">
        <v>278</v>
      </c>
      <c r="D18" t="s">
        <v>277</v>
      </c>
      <c r="E18" s="8">
        <v>31700</v>
      </c>
      <c r="F18" s="8"/>
      <c r="G18" s="8"/>
      <c r="H18" s="8"/>
      <c r="I18" s="8"/>
      <c r="J18" s="8"/>
      <c r="K18" s="8">
        <f>E18+I18+J18</f>
        <v>31700</v>
      </c>
      <c r="L18" s="11">
        <v>483507</v>
      </c>
      <c r="N18">
        <f>K18+L18</f>
        <v>515207</v>
      </c>
      <c r="P18" s="10">
        <v>45777</v>
      </c>
    </row>
    <row r="19" spans="1:16" x14ac:dyDescent="0.25">
      <c r="A19">
        <v>18</v>
      </c>
      <c r="B19">
        <v>66</v>
      </c>
      <c r="C19" t="s">
        <v>270</v>
      </c>
      <c r="D19" t="s">
        <v>269</v>
      </c>
      <c r="E19" s="8">
        <v>143663</v>
      </c>
      <c r="F19" s="8"/>
      <c r="G19" s="8"/>
      <c r="H19" s="8"/>
      <c r="I19" s="8"/>
      <c r="J19" s="8">
        <v>43159</v>
      </c>
      <c r="K19" s="8">
        <f>SUM(E19:J19)</f>
        <v>186822</v>
      </c>
      <c r="L19" s="11">
        <v>317019</v>
      </c>
      <c r="N19">
        <f>K19+L19</f>
        <v>503841</v>
      </c>
      <c r="P19" s="10">
        <v>45712</v>
      </c>
    </row>
    <row r="20" spans="1:16" x14ac:dyDescent="0.25">
      <c r="A20">
        <v>10</v>
      </c>
      <c r="B20">
        <v>5</v>
      </c>
      <c r="C20" t="s">
        <v>284</v>
      </c>
      <c r="D20" t="s">
        <v>283</v>
      </c>
      <c r="E20" s="8">
        <v>107835</v>
      </c>
      <c r="F20" s="8"/>
      <c r="G20" s="8"/>
      <c r="H20" s="8"/>
      <c r="I20" s="8">
        <v>16409</v>
      </c>
      <c r="J20" s="8">
        <v>45448</v>
      </c>
      <c r="K20" s="8">
        <f>SUM(E20:J20)</f>
        <v>169692</v>
      </c>
      <c r="L20" s="11">
        <v>333319</v>
      </c>
      <c r="N20">
        <f>K20+L20</f>
        <v>503011</v>
      </c>
      <c r="P20" s="10">
        <v>45798</v>
      </c>
    </row>
    <row r="21" spans="1:16" x14ac:dyDescent="0.25">
      <c r="A21">
        <v>12</v>
      </c>
      <c r="B21">
        <v>119</v>
      </c>
      <c r="C21" t="s">
        <v>282</v>
      </c>
      <c r="D21" t="s">
        <v>281</v>
      </c>
      <c r="E21" s="8">
        <v>107748</v>
      </c>
      <c r="F21" s="8"/>
      <c r="G21" s="8"/>
      <c r="H21" s="8"/>
      <c r="I21" s="8">
        <v>11014</v>
      </c>
      <c r="J21" s="8"/>
      <c r="K21" s="8">
        <f>SUM(E21:J21)</f>
        <v>118762</v>
      </c>
      <c r="L21" s="11">
        <v>379847</v>
      </c>
      <c r="N21">
        <f>K21+L21</f>
        <v>498609</v>
      </c>
      <c r="P21" s="10">
        <v>45842</v>
      </c>
    </row>
    <row r="22" spans="1:16" x14ac:dyDescent="0.25">
      <c r="A22">
        <v>13</v>
      </c>
      <c r="B22">
        <v>104</v>
      </c>
      <c r="C22" t="s">
        <v>280</v>
      </c>
      <c r="D22" t="s">
        <v>279</v>
      </c>
      <c r="E22" s="8"/>
      <c r="F22" s="8"/>
      <c r="G22" s="8"/>
      <c r="H22" s="8"/>
      <c r="I22" s="8">
        <v>3000</v>
      </c>
      <c r="J22" s="8"/>
      <c r="K22" s="8">
        <f>SUM(E22:J22)</f>
        <v>3000</v>
      </c>
      <c r="L22" s="11">
        <v>492400</v>
      </c>
      <c r="N22">
        <f>K22+L22</f>
        <v>495400</v>
      </c>
      <c r="P22" s="10">
        <v>44538</v>
      </c>
    </row>
    <row r="23" spans="1:16" x14ac:dyDescent="0.25">
      <c r="A23">
        <v>15</v>
      </c>
      <c r="B23">
        <v>8</v>
      </c>
      <c r="C23" t="s">
        <v>276</v>
      </c>
      <c r="D23" t="s">
        <v>275</v>
      </c>
      <c r="E23" s="8">
        <v>121554</v>
      </c>
      <c r="F23" s="8"/>
      <c r="G23" s="8"/>
      <c r="H23" s="8"/>
      <c r="I23" s="8">
        <v>31787</v>
      </c>
      <c r="J23" s="8">
        <v>2725</v>
      </c>
      <c r="K23" s="8">
        <f>SUM(E23:J23)</f>
        <v>156066</v>
      </c>
      <c r="L23" s="11">
        <v>321953</v>
      </c>
      <c r="N23">
        <f>K23+L23</f>
        <v>478019</v>
      </c>
      <c r="P23" s="10">
        <v>45721</v>
      </c>
    </row>
    <row r="24" spans="1:16" x14ac:dyDescent="0.25">
      <c r="A24">
        <v>16</v>
      </c>
      <c r="B24">
        <v>79</v>
      </c>
      <c r="C24" t="s">
        <v>274</v>
      </c>
      <c r="D24" t="s">
        <v>273</v>
      </c>
      <c r="E24" s="8">
        <v>111125</v>
      </c>
      <c r="F24" s="8"/>
      <c r="G24" s="8"/>
      <c r="H24" s="8"/>
      <c r="I24" s="8"/>
      <c r="J24" s="8">
        <v>77982</v>
      </c>
      <c r="K24" s="8">
        <f>SUM(E24:J24)</f>
        <v>189107</v>
      </c>
      <c r="L24" s="11">
        <v>320735</v>
      </c>
      <c r="N24">
        <f>J24+L24</f>
        <v>398717</v>
      </c>
      <c r="P24" s="10">
        <v>45602</v>
      </c>
    </row>
    <row r="25" spans="1:16" x14ac:dyDescent="0.25">
      <c r="A25">
        <v>17</v>
      </c>
      <c r="B25">
        <v>2</v>
      </c>
      <c r="C25" t="s">
        <v>272</v>
      </c>
      <c r="D25" t="s">
        <v>271</v>
      </c>
      <c r="E25" s="8">
        <v>70194</v>
      </c>
      <c r="F25" s="8"/>
      <c r="G25" s="8"/>
      <c r="H25" s="8"/>
      <c r="I25" s="8"/>
      <c r="J25" s="8"/>
      <c r="K25" s="8">
        <f>SUM(E25:J25)</f>
        <v>70194</v>
      </c>
      <c r="L25" s="11">
        <v>308299</v>
      </c>
      <c r="N25">
        <f>K25+L25</f>
        <v>378493</v>
      </c>
      <c r="P25" s="10">
        <v>45766</v>
      </c>
    </row>
    <row r="26" spans="1:16" x14ac:dyDescent="0.25">
      <c r="A26">
        <v>19</v>
      </c>
      <c r="B26">
        <v>6</v>
      </c>
      <c r="C26" t="s">
        <v>268</v>
      </c>
      <c r="D26" t="s">
        <v>267</v>
      </c>
      <c r="E26" s="8">
        <v>48103</v>
      </c>
      <c r="F26" s="8"/>
      <c r="G26" s="8"/>
      <c r="H26" s="8"/>
      <c r="I26" s="8"/>
      <c r="J26" s="8"/>
      <c r="K26" s="8">
        <f>SUM(E26:J26)</f>
        <v>48103</v>
      </c>
      <c r="L26" s="11">
        <v>304167</v>
      </c>
      <c r="N26">
        <f>K26+L26</f>
        <v>352270</v>
      </c>
      <c r="P26" s="10">
        <v>45925</v>
      </c>
    </row>
    <row r="27" spans="1:16" x14ac:dyDescent="0.25">
      <c r="A27">
        <v>20</v>
      </c>
      <c r="B27">
        <v>43</v>
      </c>
      <c r="C27" t="s">
        <v>266</v>
      </c>
      <c r="D27" t="s">
        <v>265</v>
      </c>
      <c r="E27" s="8">
        <v>47012</v>
      </c>
      <c r="F27" s="8"/>
      <c r="G27" s="8"/>
      <c r="H27" s="8"/>
      <c r="I27" s="8">
        <v>29650</v>
      </c>
      <c r="J27" s="8">
        <v>133119</v>
      </c>
      <c r="K27" s="8">
        <f>SUM(E27:J27)</f>
        <v>209781</v>
      </c>
      <c r="L27" s="11">
        <v>135463</v>
      </c>
      <c r="N27">
        <f>K27+L27</f>
        <v>345244</v>
      </c>
      <c r="P27" s="10">
        <v>45679</v>
      </c>
    </row>
    <row r="28" spans="1:16" x14ac:dyDescent="0.25">
      <c r="A28">
        <v>21</v>
      </c>
      <c r="B28">
        <v>96</v>
      </c>
      <c r="C28" t="s">
        <v>264</v>
      </c>
      <c r="D28" t="s">
        <v>263</v>
      </c>
      <c r="E28" s="8">
        <v>51485</v>
      </c>
      <c r="F28" s="8"/>
      <c r="G28" s="8"/>
      <c r="H28" s="8"/>
      <c r="I28" s="8"/>
      <c r="J28" s="8">
        <v>52981</v>
      </c>
      <c r="K28" s="8">
        <f>SUM(E28:J28)</f>
        <v>104466</v>
      </c>
      <c r="L28" s="11">
        <v>231880</v>
      </c>
      <c r="N28">
        <f>K28+L28</f>
        <v>336346</v>
      </c>
      <c r="P28" s="10">
        <v>45573</v>
      </c>
    </row>
    <row r="29" spans="1:16" x14ac:dyDescent="0.25">
      <c r="A29">
        <v>22</v>
      </c>
      <c r="B29">
        <v>26</v>
      </c>
      <c r="C29" t="s">
        <v>262</v>
      </c>
      <c r="D29" t="s">
        <v>261</v>
      </c>
      <c r="E29" s="8">
        <v>53876</v>
      </c>
      <c r="F29" s="8"/>
      <c r="G29" s="8"/>
      <c r="H29" s="8"/>
      <c r="I29" s="8">
        <v>12726</v>
      </c>
      <c r="J29" s="8">
        <v>14366</v>
      </c>
      <c r="K29" s="8">
        <f>E29+I29+J29</f>
        <v>80968</v>
      </c>
      <c r="L29" s="11">
        <v>249046</v>
      </c>
      <c r="N29">
        <f>K29+L29</f>
        <v>330014</v>
      </c>
      <c r="P29" s="10">
        <v>45703</v>
      </c>
    </row>
    <row r="30" spans="1:16" x14ac:dyDescent="0.25">
      <c r="A30">
        <v>23</v>
      </c>
      <c r="B30">
        <v>85</v>
      </c>
      <c r="C30" t="s">
        <v>260</v>
      </c>
      <c r="D30" t="s">
        <v>259</v>
      </c>
      <c r="E30" s="8">
        <v>3652</v>
      </c>
      <c r="F30" s="8"/>
      <c r="G30" s="8"/>
      <c r="H30" s="8"/>
      <c r="I30" s="8">
        <v>7000</v>
      </c>
      <c r="J30" s="8">
        <v>33348</v>
      </c>
      <c r="K30" s="8">
        <f>SUM(E30:J30)</f>
        <v>44000</v>
      </c>
      <c r="L30" s="11">
        <v>264073</v>
      </c>
      <c r="N30">
        <f>K30+L30</f>
        <v>308073</v>
      </c>
      <c r="P30" s="10">
        <v>45500</v>
      </c>
    </row>
    <row r="31" spans="1:16" x14ac:dyDescent="0.25">
      <c r="A31">
        <v>24</v>
      </c>
      <c r="B31">
        <v>31</v>
      </c>
      <c r="C31" t="s">
        <v>258</v>
      </c>
      <c r="D31" t="s">
        <v>257</v>
      </c>
      <c r="E31" s="8">
        <v>140486</v>
      </c>
      <c r="F31" s="8"/>
      <c r="G31" s="8"/>
      <c r="H31" s="8"/>
      <c r="I31" s="8"/>
      <c r="J31" s="8">
        <v>60779</v>
      </c>
      <c r="K31" s="8">
        <f>SUM(E31:J31)</f>
        <v>201265</v>
      </c>
      <c r="L31" s="11">
        <v>93551</v>
      </c>
      <c r="N31">
        <f>K31+L31</f>
        <v>294816</v>
      </c>
      <c r="P31" s="10">
        <v>45729</v>
      </c>
    </row>
    <row r="32" spans="1:16" x14ac:dyDescent="0.25">
      <c r="A32">
        <v>25</v>
      </c>
      <c r="B32">
        <v>22</v>
      </c>
      <c r="C32" t="s">
        <v>256</v>
      </c>
      <c r="D32" t="s">
        <v>255</v>
      </c>
      <c r="E32" s="8">
        <v>61004</v>
      </c>
      <c r="F32" s="8"/>
      <c r="G32" s="8"/>
      <c r="H32" s="8"/>
      <c r="I32" s="8">
        <v>23826</v>
      </c>
      <c r="J32" s="8"/>
      <c r="K32" s="8">
        <f>SUM(E32:J32)</f>
        <v>84830</v>
      </c>
      <c r="L32" s="11">
        <v>197065</v>
      </c>
      <c r="N32">
        <f>K32+L32</f>
        <v>281895</v>
      </c>
      <c r="P32" s="10">
        <v>45714</v>
      </c>
    </row>
    <row r="33" spans="1:16" x14ac:dyDescent="0.25">
      <c r="A33">
        <v>26</v>
      </c>
      <c r="B33">
        <v>59</v>
      </c>
      <c r="C33" t="s">
        <v>254</v>
      </c>
      <c r="D33" t="s">
        <v>253</v>
      </c>
      <c r="E33" s="8">
        <v>44943</v>
      </c>
      <c r="F33" s="8"/>
      <c r="G33" s="8"/>
      <c r="H33" s="8"/>
      <c r="I33" s="8"/>
      <c r="J33" s="8">
        <v>138</v>
      </c>
      <c r="K33" s="8">
        <f>SUM(E33:J33)</f>
        <v>45081</v>
      </c>
      <c r="L33" s="11">
        <v>226667</v>
      </c>
      <c r="N33">
        <f>K33+L33</f>
        <v>271748</v>
      </c>
      <c r="P33" s="10">
        <v>45897</v>
      </c>
    </row>
    <row r="34" spans="1:16" x14ac:dyDescent="0.25">
      <c r="A34">
        <v>27</v>
      </c>
      <c r="B34">
        <v>86</v>
      </c>
      <c r="C34" t="s">
        <v>252</v>
      </c>
      <c r="D34" t="s">
        <v>251</v>
      </c>
      <c r="E34" s="8">
        <v>43528</v>
      </c>
      <c r="F34" s="8"/>
      <c r="G34" s="8"/>
      <c r="H34" s="8"/>
      <c r="I34" s="8">
        <v>20821</v>
      </c>
      <c r="J34" s="8">
        <v>21434</v>
      </c>
      <c r="K34" s="8">
        <f>SUM(E34:J34)</f>
        <v>85783</v>
      </c>
      <c r="L34" s="11">
        <v>179700</v>
      </c>
      <c r="N34">
        <f>K34+L34</f>
        <v>265483</v>
      </c>
      <c r="P34" s="10">
        <v>45429</v>
      </c>
    </row>
    <row r="35" spans="1:16" x14ac:dyDescent="0.25">
      <c r="A35">
        <v>28</v>
      </c>
      <c r="B35">
        <v>7</v>
      </c>
      <c r="C35" t="s">
        <v>250</v>
      </c>
      <c r="D35" t="s">
        <v>249</v>
      </c>
      <c r="E35" s="8">
        <v>29556</v>
      </c>
      <c r="F35" s="8"/>
      <c r="G35" s="8"/>
      <c r="H35" s="8"/>
      <c r="I35" s="8"/>
      <c r="J35" s="8"/>
      <c r="K35" s="8">
        <f>SUM(E35:J35)</f>
        <v>29556</v>
      </c>
      <c r="L35" s="11">
        <v>228580</v>
      </c>
      <c r="N35">
        <f>K35+L35</f>
        <v>258136</v>
      </c>
      <c r="P35" s="10">
        <v>45498</v>
      </c>
    </row>
    <row r="36" spans="1:16" x14ac:dyDescent="0.25">
      <c r="A36">
        <v>29</v>
      </c>
      <c r="B36">
        <v>30</v>
      </c>
      <c r="C36" t="s">
        <v>248</v>
      </c>
      <c r="D36" t="s">
        <v>247</v>
      </c>
      <c r="E36" s="8">
        <v>68808</v>
      </c>
      <c r="F36" s="8"/>
      <c r="G36" s="8"/>
      <c r="H36" s="8"/>
      <c r="I36" s="8"/>
      <c r="J36" s="8"/>
      <c r="K36" s="8">
        <f>SUM(E36:J36)</f>
        <v>68808</v>
      </c>
      <c r="L36" s="11">
        <v>172000</v>
      </c>
      <c r="N36">
        <f>K36+L36</f>
        <v>240808</v>
      </c>
      <c r="P36" s="10">
        <v>45112</v>
      </c>
    </row>
    <row r="37" spans="1:16" x14ac:dyDescent="0.25">
      <c r="A37">
        <v>30</v>
      </c>
      <c r="B37">
        <v>9</v>
      </c>
      <c r="C37" t="s">
        <v>246</v>
      </c>
      <c r="D37" t="s">
        <v>245</v>
      </c>
      <c r="E37" s="8"/>
      <c r="F37" s="8"/>
      <c r="G37" s="8"/>
      <c r="H37" s="8"/>
      <c r="I37" s="8"/>
      <c r="J37" s="8"/>
      <c r="K37" s="8">
        <f>SUM(E37:J37)</f>
        <v>0</v>
      </c>
      <c r="L37" s="11">
        <v>230751</v>
      </c>
      <c r="N37">
        <f>K37+L37</f>
        <v>230751</v>
      </c>
      <c r="P37" s="10">
        <v>45406</v>
      </c>
    </row>
    <row r="38" spans="1:16" x14ac:dyDescent="0.25">
      <c r="A38">
        <v>31</v>
      </c>
      <c r="B38">
        <v>67</v>
      </c>
      <c r="C38" t="s">
        <v>244</v>
      </c>
      <c r="D38" t="s">
        <v>243</v>
      </c>
      <c r="E38" s="8">
        <v>353</v>
      </c>
      <c r="F38" s="8"/>
      <c r="G38" s="8"/>
      <c r="H38" s="8"/>
      <c r="I38" s="8">
        <v>35955</v>
      </c>
      <c r="J38" s="8"/>
      <c r="K38" s="8">
        <f>SUM(E38:J38)</f>
        <v>36308</v>
      </c>
      <c r="L38" s="11">
        <v>191355</v>
      </c>
      <c r="N38">
        <f>K38+L38</f>
        <v>227663</v>
      </c>
      <c r="P38" s="10">
        <v>45609</v>
      </c>
    </row>
    <row r="39" spans="1:16" x14ac:dyDescent="0.25">
      <c r="A39">
        <v>32</v>
      </c>
      <c r="B39">
        <v>69</v>
      </c>
      <c r="C39" t="s">
        <v>242</v>
      </c>
      <c r="D39" t="s">
        <v>241</v>
      </c>
      <c r="E39" s="8">
        <v>23405</v>
      </c>
      <c r="F39" s="8"/>
      <c r="G39" s="8"/>
      <c r="H39" s="8"/>
      <c r="I39" s="8"/>
      <c r="J39" s="8">
        <v>7697</v>
      </c>
      <c r="K39" s="8">
        <f>SUM(E39:J39)</f>
        <v>31102</v>
      </c>
      <c r="L39" s="11">
        <v>172474</v>
      </c>
      <c r="N39">
        <f>K39+L39</f>
        <v>203576</v>
      </c>
      <c r="P39" s="10" t="s">
        <v>50</v>
      </c>
    </row>
    <row r="40" spans="1:16" x14ac:dyDescent="0.25">
      <c r="A40">
        <v>33</v>
      </c>
      <c r="B40">
        <v>125</v>
      </c>
      <c r="C40" t="s">
        <v>240</v>
      </c>
      <c r="D40" t="s">
        <v>239</v>
      </c>
      <c r="E40" s="8">
        <v>20580</v>
      </c>
      <c r="F40" s="8"/>
      <c r="G40" s="8"/>
      <c r="H40" s="8"/>
      <c r="I40" s="8">
        <v>57462</v>
      </c>
      <c r="J40" s="8"/>
      <c r="K40" s="8">
        <f>E40+I40+J40</f>
        <v>78042</v>
      </c>
      <c r="L40" s="11">
        <v>123691</v>
      </c>
      <c r="N40">
        <f>K40+L40</f>
        <v>201733</v>
      </c>
      <c r="P40" s="10">
        <v>45524</v>
      </c>
    </row>
    <row r="41" spans="1:16" x14ac:dyDescent="0.25">
      <c r="A41">
        <v>34</v>
      </c>
      <c r="B41">
        <v>53</v>
      </c>
      <c r="C41" t="s">
        <v>238</v>
      </c>
      <c r="D41" t="s">
        <v>237</v>
      </c>
      <c r="E41" s="8"/>
      <c r="F41" s="8"/>
      <c r="G41" s="8"/>
      <c r="H41" s="8"/>
      <c r="I41" s="8">
        <v>34041</v>
      </c>
      <c r="J41" s="8"/>
      <c r="K41" s="8">
        <f>SUM(E41:J41)</f>
        <v>34041</v>
      </c>
      <c r="L41" s="11">
        <v>143680</v>
      </c>
      <c r="N41">
        <f>K41+L41</f>
        <v>177721</v>
      </c>
      <c r="P41" s="10">
        <v>45329</v>
      </c>
    </row>
    <row r="42" spans="1:16" x14ac:dyDescent="0.25">
      <c r="A42">
        <v>35</v>
      </c>
      <c r="B42">
        <v>131</v>
      </c>
      <c r="C42" t="s">
        <v>236</v>
      </c>
      <c r="D42" t="s">
        <v>235</v>
      </c>
      <c r="E42" s="8">
        <v>28414</v>
      </c>
      <c r="F42" s="8"/>
      <c r="G42" s="8"/>
      <c r="H42" s="8"/>
      <c r="I42" s="8">
        <v>32043</v>
      </c>
      <c r="J42" s="8"/>
      <c r="K42" s="8">
        <f>SUM(E42:J42)</f>
        <v>60457</v>
      </c>
      <c r="L42" s="11">
        <v>115274</v>
      </c>
      <c r="N42">
        <f>K42+L42</f>
        <v>175731</v>
      </c>
      <c r="P42" s="10">
        <v>44840</v>
      </c>
    </row>
    <row r="43" spans="1:16" x14ac:dyDescent="0.25">
      <c r="A43">
        <v>36</v>
      </c>
      <c r="B43">
        <v>39</v>
      </c>
      <c r="C43" t="s">
        <v>234</v>
      </c>
      <c r="D43" t="s">
        <v>233</v>
      </c>
      <c r="E43" s="8">
        <v>118921</v>
      </c>
      <c r="F43" s="8"/>
      <c r="G43" s="8"/>
      <c r="H43" s="8"/>
      <c r="I43" s="8"/>
      <c r="J43" s="8"/>
      <c r="K43" s="8">
        <f>SUM(E43:J43)</f>
        <v>118921</v>
      </c>
      <c r="L43" s="11">
        <v>48508</v>
      </c>
      <c r="N43">
        <f>K43+L43</f>
        <v>167429</v>
      </c>
      <c r="P43" s="10">
        <v>45203</v>
      </c>
    </row>
    <row r="44" spans="1:16" x14ac:dyDescent="0.25">
      <c r="A44">
        <v>37</v>
      </c>
      <c r="B44">
        <v>70</v>
      </c>
      <c r="C44" t="s">
        <v>232</v>
      </c>
      <c r="D44" t="s">
        <v>231</v>
      </c>
      <c r="E44" s="8">
        <v>22850</v>
      </c>
      <c r="F44" s="8"/>
      <c r="G44" s="8"/>
      <c r="H44" s="8"/>
      <c r="I44" s="8"/>
      <c r="J44" s="8">
        <v>1544</v>
      </c>
      <c r="K44" s="8">
        <f>SUM(E44:J44)</f>
        <v>24394</v>
      </c>
      <c r="L44" s="11">
        <v>138026</v>
      </c>
      <c r="N44">
        <f>K44+L44</f>
        <v>162420</v>
      </c>
      <c r="P44" s="10" t="s">
        <v>50</v>
      </c>
    </row>
    <row r="45" spans="1:16" x14ac:dyDescent="0.25">
      <c r="A45">
        <v>38</v>
      </c>
      <c r="B45">
        <v>13</v>
      </c>
      <c r="C45" t="s">
        <v>230</v>
      </c>
      <c r="D45" t="s">
        <v>229</v>
      </c>
      <c r="E45" s="8">
        <v>13144</v>
      </c>
      <c r="F45" s="8"/>
      <c r="G45" s="8"/>
      <c r="H45" s="8"/>
      <c r="I45" s="8">
        <v>15846</v>
      </c>
      <c r="J45" s="8"/>
      <c r="K45" s="8">
        <f>SUM(E45:J45)</f>
        <v>28990</v>
      </c>
      <c r="L45" s="11">
        <v>133268</v>
      </c>
      <c r="N45">
        <f>K45+L45</f>
        <v>162258</v>
      </c>
      <c r="P45" s="10">
        <v>45476</v>
      </c>
    </row>
    <row r="46" spans="1:16" x14ac:dyDescent="0.25">
      <c r="A46">
        <v>39</v>
      </c>
      <c r="B46">
        <v>46</v>
      </c>
      <c r="C46" t="s">
        <v>228</v>
      </c>
      <c r="D46" t="s">
        <v>227</v>
      </c>
      <c r="E46" s="8"/>
      <c r="F46" s="8"/>
      <c r="G46" s="8"/>
      <c r="H46" s="8"/>
      <c r="I46" s="8">
        <v>27739</v>
      </c>
      <c r="J46" s="8"/>
      <c r="K46" s="8">
        <f>SUM(E46:J46)</f>
        <v>27739</v>
      </c>
      <c r="L46" s="11">
        <v>131688</v>
      </c>
      <c r="N46">
        <f>K46+L46</f>
        <v>159427</v>
      </c>
      <c r="P46" s="10">
        <v>45126</v>
      </c>
    </row>
    <row r="47" spans="1:16" x14ac:dyDescent="0.25">
      <c r="A47">
        <v>40</v>
      </c>
      <c r="B47">
        <v>77</v>
      </c>
      <c r="C47" t="s">
        <v>226</v>
      </c>
      <c r="D47" t="s">
        <v>225</v>
      </c>
      <c r="E47" s="8">
        <v>79625</v>
      </c>
      <c r="F47" s="8"/>
      <c r="G47" s="8"/>
      <c r="H47" s="8"/>
      <c r="I47" s="8"/>
      <c r="J47" s="8"/>
      <c r="K47" s="8">
        <f>SUM(E47:J47)</f>
        <v>79625</v>
      </c>
      <c r="L47" s="11">
        <v>77939</v>
      </c>
      <c r="N47">
        <f>K47+L47</f>
        <v>157564</v>
      </c>
      <c r="P47" s="10">
        <v>45694</v>
      </c>
    </row>
    <row r="48" spans="1:16" x14ac:dyDescent="0.25">
      <c r="A48">
        <v>41</v>
      </c>
      <c r="B48">
        <v>33</v>
      </c>
      <c r="C48" t="s">
        <v>224</v>
      </c>
      <c r="D48" t="s">
        <v>223</v>
      </c>
      <c r="E48" s="8"/>
      <c r="F48" s="8"/>
      <c r="G48" s="8"/>
      <c r="H48" s="8"/>
      <c r="I48" s="8"/>
      <c r="J48" s="8">
        <v>6833</v>
      </c>
      <c r="K48" s="8">
        <f>SUM(F48:J48)</f>
        <v>6833</v>
      </c>
      <c r="L48" s="11">
        <v>149103</v>
      </c>
      <c r="N48">
        <f>K48+L48</f>
        <v>155936</v>
      </c>
      <c r="P48" s="10">
        <v>45639</v>
      </c>
    </row>
    <row r="49" spans="1:16" x14ac:dyDescent="0.25">
      <c r="A49">
        <v>42</v>
      </c>
      <c r="B49">
        <v>95</v>
      </c>
      <c r="C49" t="s">
        <v>222</v>
      </c>
      <c r="D49" t="s">
        <v>221</v>
      </c>
      <c r="E49" s="8"/>
      <c r="F49" s="8"/>
      <c r="G49" s="8"/>
      <c r="H49" s="8"/>
      <c r="I49" s="8"/>
      <c r="J49" s="8"/>
      <c r="K49" s="8">
        <f>SUM(E49:J49)</f>
        <v>0</v>
      </c>
      <c r="L49" s="11">
        <v>154302</v>
      </c>
      <c r="N49">
        <f>K49+L49</f>
        <v>154302</v>
      </c>
      <c r="P49" s="10" t="s">
        <v>50</v>
      </c>
    </row>
    <row r="50" spans="1:16" x14ac:dyDescent="0.25">
      <c r="A50">
        <v>43</v>
      </c>
      <c r="B50">
        <v>72</v>
      </c>
      <c r="C50" t="s">
        <v>220</v>
      </c>
      <c r="D50" t="s">
        <v>219</v>
      </c>
      <c r="E50" s="8">
        <v>20655</v>
      </c>
      <c r="F50" s="8"/>
      <c r="G50" s="8"/>
      <c r="H50" s="8"/>
      <c r="I50" s="8">
        <v>9989</v>
      </c>
      <c r="J50" s="8">
        <v>2958</v>
      </c>
      <c r="K50" s="8">
        <f>SUM(E50:J50)</f>
        <v>33602</v>
      </c>
      <c r="L50" s="11">
        <v>113853</v>
      </c>
      <c r="N50">
        <f>K50+L50</f>
        <v>147455</v>
      </c>
      <c r="P50" s="10">
        <v>45553</v>
      </c>
    </row>
    <row r="51" spans="1:16" x14ac:dyDescent="0.25">
      <c r="A51">
        <v>44</v>
      </c>
      <c r="B51">
        <v>98</v>
      </c>
      <c r="C51" t="s">
        <v>218</v>
      </c>
      <c r="D51" t="s">
        <v>217</v>
      </c>
      <c r="E51" s="8"/>
      <c r="F51" s="8"/>
      <c r="G51" s="8"/>
      <c r="H51" s="8"/>
      <c r="I51" s="8"/>
      <c r="J51" s="8"/>
      <c r="K51" s="8">
        <f>SUM(E51:J51)</f>
        <v>0</v>
      </c>
      <c r="L51" s="11">
        <v>145356</v>
      </c>
      <c r="N51">
        <f>K51+L51</f>
        <v>145356</v>
      </c>
      <c r="P51" s="10">
        <v>45183</v>
      </c>
    </row>
    <row r="52" spans="1:16" x14ac:dyDescent="0.25">
      <c r="A52">
        <v>45</v>
      </c>
      <c r="B52">
        <v>42</v>
      </c>
      <c r="C52" t="s">
        <v>216</v>
      </c>
      <c r="D52" t="s">
        <v>215</v>
      </c>
      <c r="E52" s="8">
        <v>67701</v>
      </c>
      <c r="F52" s="8"/>
      <c r="G52" s="8"/>
      <c r="H52" s="8"/>
      <c r="I52" s="8">
        <v>18666</v>
      </c>
      <c r="J52" s="8">
        <v>10047</v>
      </c>
      <c r="K52" s="8">
        <f>SUM(E52:J52)</f>
        <v>96414</v>
      </c>
      <c r="L52" s="11">
        <v>45571</v>
      </c>
      <c r="N52">
        <f>K52+L52</f>
        <v>141985</v>
      </c>
      <c r="P52" s="10">
        <v>45678</v>
      </c>
    </row>
    <row r="53" spans="1:16" x14ac:dyDescent="0.25">
      <c r="A53">
        <v>46</v>
      </c>
      <c r="B53">
        <v>61</v>
      </c>
      <c r="C53" t="s">
        <v>214</v>
      </c>
      <c r="D53" t="s">
        <v>213</v>
      </c>
      <c r="E53" s="8">
        <v>7555</v>
      </c>
      <c r="F53" s="8"/>
      <c r="G53" s="8"/>
      <c r="H53" s="8"/>
      <c r="I53" s="8">
        <v>26123</v>
      </c>
      <c r="J53" s="8"/>
      <c r="K53" s="8">
        <f>SUM(E53:J53)</f>
        <v>33678</v>
      </c>
      <c r="L53" s="11">
        <v>101625</v>
      </c>
      <c r="N53">
        <f>K53+L53</f>
        <v>135303</v>
      </c>
      <c r="P53" s="10">
        <v>45344</v>
      </c>
    </row>
    <row r="54" spans="1:16" x14ac:dyDescent="0.25">
      <c r="A54">
        <v>47</v>
      </c>
      <c r="B54">
        <v>91</v>
      </c>
      <c r="C54" t="s">
        <v>212</v>
      </c>
      <c r="D54" t="s">
        <v>211</v>
      </c>
      <c r="E54" s="8">
        <v>53381</v>
      </c>
      <c r="F54" s="8"/>
      <c r="G54" s="8"/>
      <c r="H54" s="8"/>
      <c r="I54" s="8"/>
      <c r="J54" s="8">
        <v>2848</v>
      </c>
      <c r="K54" s="8">
        <f>SUM(E54:J54)</f>
        <v>56229</v>
      </c>
      <c r="L54" s="11">
        <v>78600</v>
      </c>
      <c r="N54">
        <f>K54+L54</f>
        <v>134829</v>
      </c>
      <c r="P54" s="10">
        <v>45616</v>
      </c>
    </row>
    <row r="55" spans="1:16" x14ac:dyDescent="0.25">
      <c r="A55">
        <v>48</v>
      </c>
      <c r="B55">
        <v>97</v>
      </c>
      <c r="C55" t="s">
        <v>210</v>
      </c>
      <c r="D55" t="s">
        <v>209</v>
      </c>
      <c r="E55" s="8">
        <v>21328</v>
      </c>
      <c r="F55" s="8"/>
      <c r="G55" s="8"/>
      <c r="H55" s="8"/>
      <c r="I55" s="8"/>
      <c r="J55" s="8">
        <v>32920</v>
      </c>
      <c r="K55" s="8">
        <f>SUM(E55:J55)</f>
        <v>54248</v>
      </c>
      <c r="L55" s="11">
        <v>79127</v>
      </c>
      <c r="N55">
        <f>K55+L55</f>
        <v>133375</v>
      </c>
      <c r="P55" s="10">
        <v>45686</v>
      </c>
    </row>
    <row r="56" spans="1:16" x14ac:dyDescent="0.25">
      <c r="A56">
        <v>49</v>
      </c>
      <c r="B56">
        <v>24</v>
      </c>
      <c r="C56" t="s">
        <v>208</v>
      </c>
      <c r="D56" t="s">
        <v>207</v>
      </c>
      <c r="E56" s="8">
        <v>61955</v>
      </c>
      <c r="F56" s="8"/>
      <c r="G56" s="8"/>
      <c r="H56" s="8"/>
      <c r="I56" s="8"/>
      <c r="J56" s="8"/>
      <c r="K56" s="8">
        <f>SUM(E56:J56)</f>
        <v>61955</v>
      </c>
      <c r="L56" s="11">
        <v>70520</v>
      </c>
      <c r="N56">
        <f>K56+L56</f>
        <v>132475</v>
      </c>
      <c r="P56" s="10">
        <v>45098</v>
      </c>
    </row>
    <row r="57" spans="1:16" x14ac:dyDescent="0.25">
      <c r="A57">
        <v>50</v>
      </c>
      <c r="B57">
        <v>45</v>
      </c>
      <c r="C57" t="s">
        <v>206</v>
      </c>
      <c r="D57" t="s">
        <v>205</v>
      </c>
      <c r="E57" s="8"/>
      <c r="F57" s="8"/>
      <c r="G57" s="8"/>
      <c r="H57" s="8"/>
      <c r="I57" s="8"/>
      <c r="J57" s="8"/>
      <c r="K57" s="8">
        <f>SUM(E57:J57)</f>
        <v>0</v>
      </c>
      <c r="L57" s="11">
        <v>130206</v>
      </c>
      <c r="N57">
        <f>K57+L57</f>
        <v>130206</v>
      </c>
      <c r="P57" s="10">
        <v>45061</v>
      </c>
    </row>
    <row r="58" spans="1:16" x14ac:dyDescent="0.25">
      <c r="A58">
        <v>51</v>
      </c>
      <c r="B58">
        <v>34</v>
      </c>
      <c r="C58" t="s">
        <v>204</v>
      </c>
      <c r="D58" t="s">
        <v>203</v>
      </c>
      <c r="E58" s="8">
        <v>36520</v>
      </c>
      <c r="F58" s="8"/>
      <c r="G58" s="8"/>
      <c r="H58" s="8"/>
      <c r="I58" s="8"/>
      <c r="J58" s="8"/>
      <c r="K58" s="8">
        <f>SUM(E58:J58)</f>
        <v>36520</v>
      </c>
      <c r="L58" s="11">
        <v>90068</v>
      </c>
      <c r="N58">
        <f>K58+L58</f>
        <v>126588</v>
      </c>
      <c r="P58" s="10">
        <v>45729</v>
      </c>
    </row>
    <row r="59" spans="1:16" x14ac:dyDescent="0.25">
      <c r="A59">
        <v>52</v>
      </c>
      <c r="B59">
        <v>12</v>
      </c>
      <c r="C59" t="s">
        <v>202</v>
      </c>
      <c r="D59" t="s">
        <v>201</v>
      </c>
      <c r="E59" s="8">
        <v>7302</v>
      </c>
      <c r="F59" s="8"/>
      <c r="G59" s="8"/>
      <c r="H59" s="8"/>
      <c r="I59" s="8">
        <v>3331</v>
      </c>
      <c r="J59" s="8">
        <v>76972</v>
      </c>
      <c r="K59" s="8">
        <f>SUM(E59:J59)</f>
        <v>87605</v>
      </c>
      <c r="L59" s="11">
        <v>36157</v>
      </c>
      <c r="N59">
        <f>K59+L59</f>
        <v>123762</v>
      </c>
      <c r="P59" s="10">
        <v>45378</v>
      </c>
    </row>
    <row r="60" spans="1:16" x14ac:dyDescent="0.25">
      <c r="A60">
        <v>53</v>
      </c>
      <c r="B60">
        <v>19</v>
      </c>
      <c r="C60" t="s">
        <v>200</v>
      </c>
      <c r="D60" t="s">
        <v>199</v>
      </c>
      <c r="E60" s="8">
        <v>61250</v>
      </c>
      <c r="F60" s="8"/>
      <c r="G60" s="8"/>
      <c r="H60" s="8"/>
      <c r="I60" s="8"/>
      <c r="J60" s="8"/>
      <c r="K60" s="8">
        <f>SUM(E60:J60)</f>
        <v>61250</v>
      </c>
      <c r="L60" s="11">
        <v>62116</v>
      </c>
      <c r="N60">
        <f>K60+L60</f>
        <v>123366</v>
      </c>
      <c r="P60" s="10">
        <v>45848</v>
      </c>
    </row>
    <row r="61" spans="1:16" x14ac:dyDescent="0.25">
      <c r="A61">
        <v>54</v>
      </c>
      <c r="B61">
        <v>109</v>
      </c>
      <c r="C61" t="s">
        <v>198</v>
      </c>
      <c r="D61" t="s">
        <v>197</v>
      </c>
      <c r="E61" s="8">
        <v>25760</v>
      </c>
      <c r="F61" s="8"/>
      <c r="G61" s="8"/>
      <c r="H61" s="8"/>
      <c r="I61" s="8"/>
      <c r="J61" s="8"/>
      <c r="K61" s="8">
        <f>SUM(E61:J61)</f>
        <v>25760</v>
      </c>
      <c r="L61" s="11">
        <v>89911</v>
      </c>
      <c r="N61">
        <f>K61+L61</f>
        <v>115671</v>
      </c>
      <c r="P61" s="10">
        <v>45700</v>
      </c>
    </row>
    <row r="62" spans="1:16" x14ac:dyDescent="0.25">
      <c r="A62">
        <v>55</v>
      </c>
      <c r="B62">
        <v>116</v>
      </c>
      <c r="C62" t="s">
        <v>196</v>
      </c>
      <c r="D62" t="s">
        <v>195</v>
      </c>
      <c r="E62" s="8"/>
      <c r="F62" s="8"/>
      <c r="G62" s="8"/>
      <c r="H62" s="8"/>
      <c r="I62" s="8"/>
      <c r="J62" s="8"/>
      <c r="K62" s="8">
        <f>SUM(E62:J62)</f>
        <v>0</v>
      </c>
      <c r="L62" s="11">
        <v>114816</v>
      </c>
      <c r="N62">
        <f>K62+L62</f>
        <v>114816</v>
      </c>
      <c r="P62" s="10">
        <v>45097</v>
      </c>
    </row>
    <row r="63" spans="1:16" x14ac:dyDescent="0.25">
      <c r="A63">
        <v>56</v>
      </c>
      <c r="B63">
        <v>115</v>
      </c>
      <c r="C63" t="s">
        <v>194</v>
      </c>
      <c r="D63" t="s">
        <v>193</v>
      </c>
      <c r="E63" s="8"/>
      <c r="F63" s="8"/>
      <c r="G63" s="8"/>
      <c r="H63" s="8"/>
      <c r="I63" s="8"/>
      <c r="J63" s="8">
        <v>21866</v>
      </c>
      <c r="K63" s="8">
        <f>SUM(E63:J63)</f>
        <v>21866</v>
      </c>
      <c r="L63" s="11">
        <v>87780</v>
      </c>
      <c r="N63">
        <f>K63+L63</f>
        <v>109646</v>
      </c>
      <c r="P63" s="10" t="s">
        <v>50</v>
      </c>
    </row>
    <row r="64" spans="1:16" x14ac:dyDescent="0.25">
      <c r="A64">
        <v>57</v>
      </c>
      <c r="B64">
        <v>15</v>
      </c>
      <c r="C64" t="s">
        <v>192</v>
      </c>
      <c r="D64" t="s">
        <v>191</v>
      </c>
      <c r="E64" s="8">
        <v>19500</v>
      </c>
      <c r="F64" s="8"/>
      <c r="G64" s="8"/>
      <c r="H64" s="8"/>
      <c r="I64" s="8"/>
      <c r="J64" s="8">
        <v>22703</v>
      </c>
      <c r="K64" s="8">
        <f>SUM(E64:J64)</f>
        <v>42203</v>
      </c>
      <c r="L64" s="11">
        <v>66951</v>
      </c>
      <c r="N64">
        <f>K64+L64</f>
        <v>109154</v>
      </c>
      <c r="P64" s="10">
        <v>45455</v>
      </c>
    </row>
    <row r="65" spans="1:16" x14ac:dyDescent="0.25">
      <c r="A65">
        <v>58</v>
      </c>
      <c r="B65">
        <v>62</v>
      </c>
      <c r="C65" t="s">
        <v>190</v>
      </c>
      <c r="D65" t="s">
        <v>189</v>
      </c>
      <c r="E65" s="8"/>
      <c r="F65" s="8"/>
      <c r="G65" s="8"/>
      <c r="H65" s="8"/>
      <c r="I65" s="8"/>
      <c r="J65" s="8">
        <v>18642</v>
      </c>
      <c r="K65" s="8">
        <f>SUM(E65:J65)</f>
        <v>18642</v>
      </c>
      <c r="L65" s="11">
        <v>90205</v>
      </c>
      <c r="N65">
        <f>K65+L65</f>
        <v>108847</v>
      </c>
      <c r="P65" s="10">
        <v>45463</v>
      </c>
    </row>
    <row r="66" spans="1:16" x14ac:dyDescent="0.25">
      <c r="A66">
        <v>59</v>
      </c>
      <c r="B66">
        <v>101</v>
      </c>
      <c r="C66" t="s">
        <v>188</v>
      </c>
      <c r="D66" t="s">
        <v>187</v>
      </c>
      <c r="E66" s="8"/>
      <c r="F66" s="8"/>
      <c r="G66" s="8"/>
      <c r="H66" s="8"/>
      <c r="I66" s="8"/>
      <c r="J66" s="8"/>
      <c r="K66" s="8">
        <f>SUM(E66:J66)</f>
        <v>0</v>
      </c>
      <c r="L66" s="11">
        <v>108807</v>
      </c>
      <c r="N66">
        <f>K66+L66</f>
        <v>108807</v>
      </c>
      <c r="P66" s="10">
        <v>44769</v>
      </c>
    </row>
    <row r="67" spans="1:16" x14ac:dyDescent="0.25">
      <c r="A67">
        <v>60</v>
      </c>
      <c r="B67">
        <v>52</v>
      </c>
      <c r="C67" t="s">
        <v>186</v>
      </c>
      <c r="D67" t="s">
        <v>185</v>
      </c>
      <c r="E67" s="8"/>
      <c r="F67" s="8"/>
      <c r="G67" s="8"/>
      <c r="H67" s="8"/>
      <c r="I67" s="8">
        <v>12760</v>
      </c>
      <c r="J67" s="8"/>
      <c r="K67" s="8">
        <f>SUM(E67:J67)</f>
        <v>12760</v>
      </c>
      <c r="L67" s="11">
        <v>94249</v>
      </c>
      <c r="N67">
        <f>K67+L67</f>
        <v>107009</v>
      </c>
      <c r="P67" s="10">
        <v>45456</v>
      </c>
    </row>
    <row r="68" spans="1:16" x14ac:dyDescent="0.25">
      <c r="A68">
        <v>61</v>
      </c>
      <c r="B68">
        <v>120</v>
      </c>
      <c r="C68" t="s">
        <v>184</v>
      </c>
      <c r="D68" t="s">
        <v>183</v>
      </c>
      <c r="E68" s="8"/>
      <c r="F68" s="8"/>
      <c r="G68" s="8"/>
      <c r="H68" s="8"/>
      <c r="I68" s="8"/>
      <c r="J68" s="8"/>
      <c r="K68" s="8"/>
      <c r="L68" s="11">
        <v>97195</v>
      </c>
      <c r="N68">
        <f>L68</f>
        <v>97195</v>
      </c>
      <c r="P68" s="10">
        <v>45063</v>
      </c>
    </row>
    <row r="69" spans="1:16" x14ac:dyDescent="0.25">
      <c r="A69">
        <v>62</v>
      </c>
      <c r="B69">
        <v>78</v>
      </c>
      <c r="C69" t="s">
        <v>182</v>
      </c>
      <c r="D69" t="s">
        <v>181</v>
      </c>
      <c r="E69" s="8"/>
      <c r="F69" s="8"/>
      <c r="G69" s="8"/>
      <c r="H69" s="8"/>
      <c r="I69" s="8"/>
      <c r="J69" s="8"/>
      <c r="K69" s="8">
        <f>SUM(E69:J69)</f>
        <v>0</v>
      </c>
      <c r="L69" s="11">
        <v>95936</v>
      </c>
      <c r="N69">
        <f>K69+L69</f>
        <v>95936</v>
      </c>
      <c r="P69" s="10">
        <v>45062</v>
      </c>
    </row>
    <row r="70" spans="1:16" x14ac:dyDescent="0.25">
      <c r="A70">
        <v>63</v>
      </c>
      <c r="B70">
        <v>64</v>
      </c>
      <c r="C70" t="s">
        <v>180</v>
      </c>
      <c r="D70" t="s">
        <v>179</v>
      </c>
      <c r="E70" s="8">
        <v>25338</v>
      </c>
      <c r="F70" s="8"/>
      <c r="G70" s="8"/>
      <c r="H70" s="8"/>
      <c r="I70" s="8">
        <v>30095</v>
      </c>
      <c r="J70" s="8">
        <v>7412</v>
      </c>
      <c r="K70" s="8">
        <f>SUM(E70:J70)</f>
        <v>62845</v>
      </c>
      <c r="L70" s="11">
        <v>32870</v>
      </c>
      <c r="N70">
        <f>K70+L70</f>
        <v>95715</v>
      </c>
      <c r="P70" s="10">
        <v>45678</v>
      </c>
    </row>
    <row r="71" spans="1:16" x14ac:dyDescent="0.25">
      <c r="A71">
        <v>64</v>
      </c>
      <c r="B71">
        <v>123</v>
      </c>
      <c r="C71" t="s">
        <v>178</v>
      </c>
      <c r="D71" t="s">
        <v>177</v>
      </c>
      <c r="E71" s="8">
        <v>1615</v>
      </c>
      <c r="F71" s="8"/>
      <c r="G71" s="8"/>
      <c r="H71" s="8"/>
      <c r="I71" s="8">
        <v>15150</v>
      </c>
      <c r="J71" s="8"/>
      <c r="K71" s="8">
        <f>SUM(E71:J71)</f>
        <v>16765</v>
      </c>
      <c r="L71" s="11">
        <v>76334</v>
      </c>
      <c r="N71">
        <f>K71+L71</f>
        <v>93099</v>
      </c>
      <c r="P71" s="10">
        <v>45512</v>
      </c>
    </row>
    <row r="72" spans="1:16" x14ac:dyDescent="0.25">
      <c r="A72">
        <v>65</v>
      </c>
      <c r="B72">
        <v>27</v>
      </c>
      <c r="C72" t="s">
        <v>176</v>
      </c>
      <c r="D72" t="s">
        <v>175</v>
      </c>
      <c r="E72" s="8">
        <v>39711</v>
      </c>
      <c r="F72" s="8"/>
      <c r="G72" s="8"/>
      <c r="H72" s="8"/>
      <c r="I72" s="8"/>
      <c r="J72" s="8"/>
      <c r="K72" s="8">
        <f>SUM(E72:J72)</f>
        <v>39711</v>
      </c>
      <c r="L72" s="11">
        <v>52800</v>
      </c>
      <c r="N72">
        <f>K72+L72</f>
        <v>92511</v>
      </c>
      <c r="P72" s="10">
        <v>45147</v>
      </c>
    </row>
    <row r="73" spans="1:16" x14ac:dyDescent="0.25">
      <c r="A73">
        <v>66</v>
      </c>
      <c r="B73">
        <v>122</v>
      </c>
      <c r="C73" t="s">
        <v>174</v>
      </c>
      <c r="D73" t="s">
        <v>173</v>
      </c>
      <c r="E73" s="8">
        <v>24363</v>
      </c>
      <c r="F73" s="8"/>
      <c r="G73" s="8"/>
      <c r="H73" s="8"/>
      <c r="I73" s="8">
        <v>15635</v>
      </c>
      <c r="J73" s="8"/>
      <c r="K73" s="8">
        <f>SUM(E73:J73)</f>
        <v>39998</v>
      </c>
      <c r="L73" s="11">
        <v>48004</v>
      </c>
      <c r="N73">
        <f>K73+L73</f>
        <v>88002</v>
      </c>
      <c r="P73" s="10">
        <v>45623</v>
      </c>
    </row>
    <row r="74" spans="1:16" x14ac:dyDescent="0.25">
      <c r="A74">
        <v>67</v>
      </c>
      <c r="B74">
        <v>63</v>
      </c>
      <c r="C74" t="s">
        <v>172</v>
      </c>
      <c r="D74" t="s">
        <v>171</v>
      </c>
      <c r="E74" s="8">
        <v>3500</v>
      </c>
      <c r="F74" s="8"/>
      <c r="G74" s="8"/>
      <c r="H74" s="8"/>
      <c r="I74" s="8"/>
      <c r="J74" s="8"/>
      <c r="K74" s="8">
        <f>SUM(E74:J74)</f>
        <v>3500</v>
      </c>
      <c r="L74" s="11">
        <v>81448</v>
      </c>
      <c r="N74">
        <f>K74+L74</f>
        <v>84948</v>
      </c>
      <c r="P74" s="10">
        <v>45097</v>
      </c>
    </row>
    <row r="75" spans="1:16" x14ac:dyDescent="0.25">
      <c r="A75">
        <v>68</v>
      </c>
      <c r="B75">
        <v>81</v>
      </c>
      <c r="C75" t="s">
        <v>170</v>
      </c>
      <c r="D75" t="s">
        <v>169</v>
      </c>
      <c r="E75" s="8">
        <v>34498</v>
      </c>
      <c r="F75" s="8"/>
      <c r="G75" s="8"/>
      <c r="H75" s="8"/>
      <c r="I75" s="8"/>
      <c r="J75" s="8">
        <v>21823</v>
      </c>
      <c r="K75" s="8">
        <f>SUM(E75:J75)</f>
        <v>56321</v>
      </c>
      <c r="L75" s="11">
        <v>28400</v>
      </c>
      <c r="N75">
        <f>K75+L75</f>
        <v>84721</v>
      </c>
      <c r="P75" s="10">
        <v>45686</v>
      </c>
    </row>
    <row r="76" spans="1:16" x14ac:dyDescent="0.25">
      <c r="A76">
        <v>69</v>
      </c>
      <c r="B76">
        <v>92</v>
      </c>
      <c r="C76" t="s">
        <v>168</v>
      </c>
      <c r="D76" t="s">
        <v>167</v>
      </c>
      <c r="E76" s="8">
        <v>19945</v>
      </c>
      <c r="F76" s="8"/>
      <c r="G76" s="8"/>
      <c r="H76" s="8"/>
      <c r="I76" s="8"/>
      <c r="J76" s="8"/>
      <c r="K76" s="8">
        <f>SUM(E76:J76)</f>
        <v>19945</v>
      </c>
      <c r="L76" s="11">
        <v>64714</v>
      </c>
      <c r="N76">
        <f>K76+L76</f>
        <v>84659</v>
      </c>
      <c r="P76" s="10">
        <v>44356</v>
      </c>
    </row>
    <row r="77" spans="1:16" x14ac:dyDescent="0.25">
      <c r="A77">
        <v>70</v>
      </c>
      <c r="B77">
        <v>38</v>
      </c>
      <c r="C77" t="s">
        <v>166</v>
      </c>
      <c r="D77" t="s">
        <v>165</v>
      </c>
      <c r="E77" s="8">
        <v>54407</v>
      </c>
      <c r="F77" s="8"/>
      <c r="G77" s="8"/>
      <c r="H77" s="8"/>
      <c r="I77" s="8"/>
      <c r="J77" s="8"/>
      <c r="K77" s="8">
        <f>SUM(E77:J77)</f>
        <v>54407</v>
      </c>
      <c r="L77" s="11">
        <v>25600</v>
      </c>
      <c r="N77">
        <f>K77+L77</f>
        <v>80007</v>
      </c>
      <c r="P77" s="10">
        <v>45258</v>
      </c>
    </row>
    <row r="78" spans="1:16" x14ac:dyDescent="0.25">
      <c r="A78">
        <v>74</v>
      </c>
      <c r="B78">
        <v>113</v>
      </c>
      <c r="C78" t="s">
        <v>158</v>
      </c>
      <c r="D78" t="s">
        <v>157</v>
      </c>
      <c r="E78" s="8">
        <v>70798</v>
      </c>
      <c r="F78" s="8"/>
      <c r="G78" s="8"/>
      <c r="H78" s="8"/>
      <c r="I78" s="8"/>
      <c r="J78" s="8"/>
      <c r="K78" s="8">
        <f>SUM(E78:J78)</f>
        <v>70798</v>
      </c>
      <c r="L78" s="11">
        <v>9161</v>
      </c>
      <c r="N78" s="13">
        <f>SUM(H78:M78)</f>
        <v>79959</v>
      </c>
      <c r="P78" s="10">
        <v>45574</v>
      </c>
    </row>
    <row r="79" spans="1:16" x14ac:dyDescent="0.25">
      <c r="A79">
        <v>71</v>
      </c>
      <c r="B79">
        <v>118</v>
      </c>
      <c r="C79" t="s">
        <v>164</v>
      </c>
      <c r="D79" t="s">
        <v>163</v>
      </c>
      <c r="E79" s="8">
        <v>48950</v>
      </c>
      <c r="F79" s="8"/>
      <c r="G79" s="8"/>
      <c r="H79" s="8"/>
      <c r="I79" s="8"/>
      <c r="J79" s="8"/>
      <c r="K79" s="8">
        <f>SUM(E79:J79)</f>
        <v>48950</v>
      </c>
      <c r="L79" s="11">
        <v>29799</v>
      </c>
      <c r="N79">
        <f>K79+L79</f>
        <v>78749</v>
      </c>
      <c r="P79" s="10">
        <v>45574</v>
      </c>
    </row>
    <row r="80" spans="1:16" x14ac:dyDescent="0.25">
      <c r="A80">
        <v>73</v>
      </c>
      <c r="B80">
        <v>100</v>
      </c>
      <c r="C80" t="s">
        <v>160</v>
      </c>
      <c r="D80" t="s">
        <v>159</v>
      </c>
      <c r="E80" s="8">
        <v>19870</v>
      </c>
      <c r="F80" s="8"/>
      <c r="G80" s="8"/>
      <c r="H80" s="8"/>
      <c r="I80" s="8"/>
      <c r="J80" s="8">
        <v>8821</v>
      </c>
      <c r="K80" s="8">
        <f>SUM(E80:J80)</f>
        <v>28691</v>
      </c>
      <c r="L80" s="11">
        <v>46274</v>
      </c>
      <c r="N80">
        <f>K80+L80</f>
        <v>74965</v>
      </c>
      <c r="P80" s="10">
        <v>45330</v>
      </c>
    </row>
    <row r="81" spans="1:16" x14ac:dyDescent="0.25">
      <c r="A81">
        <v>72</v>
      </c>
      <c r="B81">
        <v>76</v>
      </c>
      <c r="C81" t="s">
        <v>162</v>
      </c>
      <c r="D81" t="s">
        <v>161</v>
      </c>
      <c r="E81" s="8">
        <v>26228</v>
      </c>
      <c r="F81" s="8"/>
      <c r="G81" s="8"/>
      <c r="H81" s="8"/>
      <c r="I81" s="8"/>
      <c r="J81" s="8">
        <v>3976</v>
      </c>
      <c r="K81" s="8">
        <f>SUM(E81:J81)</f>
        <v>30204</v>
      </c>
      <c r="L81" s="11">
        <v>44140</v>
      </c>
      <c r="N81">
        <f>K81+L81</f>
        <v>74344</v>
      </c>
      <c r="P81" s="10">
        <v>45062</v>
      </c>
    </row>
    <row r="82" spans="1:16" x14ac:dyDescent="0.25">
      <c r="A82">
        <v>75</v>
      </c>
      <c r="B82">
        <v>28</v>
      </c>
      <c r="C82" t="s">
        <v>156</v>
      </c>
      <c r="D82" t="s">
        <v>155</v>
      </c>
      <c r="E82" s="8">
        <v>19038</v>
      </c>
      <c r="F82" s="8"/>
      <c r="G82" s="8"/>
      <c r="H82" s="8"/>
      <c r="I82" s="8">
        <v>1062</v>
      </c>
      <c r="J82" s="8">
        <v>24382</v>
      </c>
      <c r="K82" s="8">
        <v>56836</v>
      </c>
      <c r="L82" s="11">
        <v>16081</v>
      </c>
      <c r="N82">
        <f>K82+L82</f>
        <v>72917</v>
      </c>
      <c r="P82" s="10">
        <v>45350</v>
      </c>
    </row>
    <row r="83" spans="1:16" x14ac:dyDescent="0.25">
      <c r="A83">
        <v>76</v>
      </c>
      <c r="B83">
        <v>16</v>
      </c>
      <c r="C83" t="s">
        <v>154</v>
      </c>
      <c r="D83" t="s">
        <v>153</v>
      </c>
      <c r="E83" s="8">
        <v>52152</v>
      </c>
      <c r="F83" s="8"/>
      <c r="G83" s="8"/>
      <c r="H83" s="8"/>
      <c r="I83" s="8"/>
      <c r="J83" s="8">
        <v>19035</v>
      </c>
      <c r="K83" s="8">
        <f>SUM(E83:J83)</f>
        <v>71187</v>
      </c>
      <c r="L83" s="11"/>
      <c r="N83">
        <f>K83+L83</f>
        <v>71187</v>
      </c>
      <c r="P83" s="10">
        <v>45498</v>
      </c>
    </row>
    <row r="84" spans="1:16" x14ac:dyDescent="0.25">
      <c r="A84">
        <v>77</v>
      </c>
      <c r="B84">
        <v>112</v>
      </c>
      <c r="C84" t="s">
        <v>152</v>
      </c>
      <c r="D84" t="s">
        <v>151</v>
      </c>
      <c r="E84" s="8"/>
      <c r="F84" s="8"/>
      <c r="G84" s="8"/>
      <c r="H84" s="8"/>
      <c r="I84" s="8"/>
      <c r="J84" s="8">
        <v>7874</v>
      </c>
      <c r="K84" s="8">
        <f>SUM(E84:J84)</f>
        <v>7874</v>
      </c>
      <c r="L84" s="11">
        <v>63000</v>
      </c>
      <c r="N84">
        <f>K84+L84</f>
        <v>70874</v>
      </c>
      <c r="P84" s="10">
        <v>45097</v>
      </c>
    </row>
    <row r="85" spans="1:16" x14ac:dyDescent="0.25">
      <c r="A85">
        <v>78</v>
      </c>
      <c r="B85">
        <v>89</v>
      </c>
      <c r="C85" t="s">
        <v>150</v>
      </c>
      <c r="D85" t="s">
        <v>149</v>
      </c>
      <c r="E85" s="8">
        <v>1300</v>
      </c>
      <c r="F85" s="8"/>
      <c r="G85" s="8"/>
      <c r="H85" s="8"/>
      <c r="I85" s="8"/>
      <c r="J85" s="8">
        <v>66394</v>
      </c>
      <c r="K85" s="8">
        <f>SUM(E85:J85)</f>
        <v>67694</v>
      </c>
      <c r="L85" s="11"/>
      <c r="N85">
        <f>K85+L85</f>
        <v>67694</v>
      </c>
      <c r="P85" s="10" t="s">
        <v>50</v>
      </c>
    </row>
    <row r="86" spans="1:16" x14ac:dyDescent="0.25">
      <c r="A86">
        <v>79</v>
      </c>
      <c r="B86">
        <v>41</v>
      </c>
      <c r="C86" t="s">
        <v>148</v>
      </c>
      <c r="D86" t="s">
        <v>147</v>
      </c>
      <c r="E86" s="8">
        <v>1234</v>
      </c>
      <c r="F86" s="8"/>
      <c r="G86" s="8"/>
      <c r="H86" s="8"/>
      <c r="I86" s="8"/>
      <c r="J86" s="8"/>
      <c r="K86" s="8">
        <f>SUM(E86:J86)</f>
        <v>1234</v>
      </c>
      <c r="L86" s="11">
        <v>63743</v>
      </c>
      <c r="N86">
        <f>K86+L86</f>
        <v>64977</v>
      </c>
      <c r="P86" s="10">
        <v>45778</v>
      </c>
    </row>
    <row r="87" spans="1:16" x14ac:dyDescent="0.25">
      <c r="A87">
        <v>80</v>
      </c>
      <c r="B87">
        <v>110</v>
      </c>
      <c r="C87" t="s">
        <v>146</v>
      </c>
      <c r="D87" t="s">
        <v>145</v>
      </c>
      <c r="E87" s="8"/>
      <c r="F87" s="8"/>
      <c r="G87" s="8"/>
      <c r="H87" s="8"/>
      <c r="I87" s="8"/>
      <c r="J87" s="8"/>
      <c r="K87" s="8">
        <f>SUM(E87:J87)</f>
        <v>0</v>
      </c>
      <c r="L87" s="11">
        <v>63582</v>
      </c>
      <c r="N87">
        <f>K87+L87</f>
        <v>63582</v>
      </c>
      <c r="P87" s="10">
        <v>45439</v>
      </c>
    </row>
    <row r="88" spans="1:16" x14ac:dyDescent="0.25">
      <c r="A88">
        <v>81</v>
      </c>
      <c r="B88">
        <v>57</v>
      </c>
      <c r="C88" t="s">
        <v>144</v>
      </c>
      <c r="D88" t="s">
        <v>143</v>
      </c>
      <c r="E88" s="8">
        <v>25191</v>
      </c>
      <c r="F88" s="8"/>
      <c r="G88" s="8"/>
      <c r="H88" s="8"/>
      <c r="I88" s="8"/>
      <c r="J88" s="8">
        <v>294</v>
      </c>
      <c r="K88" s="8">
        <f>SUM(E88:J88)</f>
        <v>25485</v>
      </c>
      <c r="L88" s="11">
        <v>37306</v>
      </c>
      <c r="N88">
        <f>K88+L88</f>
        <v>62791</v>
      </c>
      <c r="P88" s="10">
        <v>45021</v>
      </c>
    </row>
    <row r="89" spans="1:16" x14ac:dyDescent="0.25">
      <c r="A89">
        <v>82</v>
      </c>
      <c r="B89">
        <v>35</v>
      </c>
      <c r="C89" t="s">
        <v>142</v>
      </c>
      <c r="D89" t="s">
        <v>141</v>
      </c>
      <c r="E89" s="8"/>
      <c r="F89" s="8"/>
      <c r="G89" s="8"/>
      <c r="H89" s="8"/>
      <c r="I89" s="8"/>
      <c r="J89" s="8"/>
      <c r="K89" s="8">
        <f>SUM(E89:J89)</f>
        <v>0</v>
      </c>
      <c r="L89" s="11">
        <v>58241</v>
      </c>
      <c r="N89">
        <f>K89+L89</f>
        <v>58241</v>
      </c>
      <c r="P89" s="10">
        <v>45140</v>
      </c>
    </row>
    <row r="90" spans="1:16" x14ac:dyDescent="0.25">
      <c r="A90">
        <v>83</v>
      </c>
      <c r="B90">
        <v>83</v>
      </c>
      <c r="C90" t="s">
        <v>140</v>
      </c>
      <c r="D90" t="s">
        <v>139</v>
      </c>
      <c r="E90" s="8">
        <v>17797</v>
      </c>
      <c r="F90" s="8"/>
      <c r="G90" s="8"/>
      <c r="H90" s="8"/>
      <c r="I90" s="8">
        <v>2000</v>
      </c>
      <c r="J90" s="8">
        <v>8393</v>
      </c>
      <c r="K90" s="8">
        <f>SUM(E90:J90)</f>
        <v>28190</v>
      </c>
      <c r="L90" s="11">
        <v>30000</v>
      </c>
      <c r="N90">
        <f>K90+L90</f>
        <v>58190</v>
      </c>
      <c r="P90" s="10">
        <v>44760</v>
      </c>
    </row>
    <row r="91" spans="1:16" x14ac:dyDescent="0.25">
      <c r="A91">
        <v>84</v>
      </c>
      <c r="B91">
        <v>21</v>
      </c>
      <c r="C91" t="s">
        <v>138</v>
      </c>
      <c r="D91" t="s">
        <v>137</v>
      </c>
      <c r="E91" s="8">
        <v>55668</v>
      </c>
      <c r="F91" s="8"/>
      <c r="G91" s="8"/>
      <c r="H91" s="8"/>
      <c r="I91" s="8"/>
      <c r="J91" s="8"/>
      <c r="K91" s="8">
        <f>SUM(E91:J91)</f>
        <v>55668</v>
      </c>
      <c r="L91" s="11"/>
      <c r="N91">
        <f>K91+L91</f>
        <v>55668</v>
      </c>
      <c r="P91" s="10">
        <v>45432</v>
      </c>
    </row>
    <row r="92" spans="1:16" x14ac:dyDescent="0.25">
      <c r="A92">
        <v>85</v>
      </c>
      <c r="B92">
        <v>37</v>
      </c>
      <c r="C92" t="s">
        <v>136</v>
      </c>
      <c r="D92" t="s">
        <v>135</v>
      </c>
      <c r="E92" s="8">
        <v>9123</v>
      </c>
      <c r="F92" s="8"/>
      <c r="G92" s="8"/>
      <c r="H92" s="8"/>
      <c r="I92" s="8"/>
      <c r="J92" s="8">
        <v>12991</v>
      </c>
      <c r="K92" s="8">
        <f>SUM(E92:J92)</f>
        <v>22114</v>
      </c>
      <c r="L92" s="11">
        <v>32223</v>
      </c>
      <c r="N92">
        <f>K92+L92</f>
        <v>54337</v>
      </c>
      <c r="P92" s="10">
        <v>45440</v>
      </c>
    </row>
    <row r="93" spans="1:16" x14ac:dyDescent="0.25">
      <c r="A93">
        <v>86</v>
      </c>
      <c r="B93">
        <v>128</v>
      </c>
      <c r="C93" t="s">
        <v>134</v>
      </c>
      <c r="D93" t="s">
        <v>133</v>
      </c>
      <c r="E93" s="8"/>
      <c r="F93" s="8"/>
      <c r="G93" s="8"/>
      <c r="H93" s="8"/>
      <c r="I93" s="8"/>
      <c r="J93" s="8"/>
      <c r="K93" s="8"/>
      <c r="L93" s="11">
        <v>50200</v>
      </c>
      <c r="N93">
        <f>K93+L93</f>
        <v>50200</v>
      </c>
      <c r="P93" s="10">
        <v>44628</v>
      </c>
    </row>
    <row r="94" spans="1:16" x14ac:dyDescent="0.25">
      <c r="A94">
        <v>87</v>
      </c>
      <c r="B94">
        <v>107</v>
      </c>
      <c r="C94" t="s">
        <v>132</v>
      </c>
      <c r="D94" t="s">
        <v>131</v>
      </c>
      <c r="E94" s="8">
        <v>48738</v>
      </c>
      <c r="F94" s="8"/>
      <c r="G94" s="8"/>
      <c r="H94" s="8"/>
      <c r="I94" s="8"/>
      <c r="J94" s="8">
        <v>1378</v>
      </c>
      <c r="K94" s="8">
        <f>SUM(E94:J94)</f>
        <v>50116</v>
      </c>
      <c r="L94" s="11"/>
      <c r="N94">
        <f>K94+L94</f>
        <v>50116</v>
      </c>
      <c r="P94" s="10">
        <v>45601</v>
      </c>
    </row>
    <row r="95" spans="1:16" x14ac:dyDescent="0.25">
      <c r="A95">
        <v>88</v>
      </c>
      <c r="B95">
        <v>60</v>
      </c>
      <c r="C95" t="s">
        <v>130</v>
      </c>
      <c r="D95" t="s">
        <v>129</v>
      </c>
      <c r="E95" s="8">
        <v>9900</v>
      </c>
      <c r="F95" s="8"/>
      <c r="G95" s="8"/>
      <c r="H95" s="8"/>
      <c r="I95" s="8"/>
      <c r="J95" s="8"/>
      <c r="K95" s="8">
        <f>SUM(E95:J95)</f>
        <v>9900</v>
      </c>
      <c r="L95" s="11">
        <v>40000</v>
      </c>
      <c r="N95">
        <f>K95+L95</f>
        <v>49900</v>
      </c>
      <c r="P95" s="10" t="s">
        <v>50</v>
      </c>
    </row>
    <row r="96" spans="1:16" x14ac:dyDescent="0.25">
      <c r="A96">
        <v>89</v>
      </c>
      <c r="B96">
        <v>65</v>
      </c>
      <c r="C96" t="s">
        <v>128</v>
      </c>
      <c r="D96" t="s">
        <v>127</v>
      </c>
      <c r="E96" s="8">
        <v>3230</v>
      </c>
      <c r="F96" s="8"/>
      <c r="G96" s="8"/>
      <c r="H96" s="8"/>
      <c r="I96" s="8"/>
      <c r="J96" s="8"/>
      <c r="K96" s="8">
        <f>SUM(E96:I96)</f>
        <v>3230</v>
      </c>
      <c r="L96" s="11">
        <v>46033</v>
      </c>
      <c r="N96">
        <f>K96+L96</f>
        <v>49263</v>
      </c>
      <c r="P96" s="10">
        <v>45700</v>
      </c>
    </row>
    <row r="97" spans="1:16" x14ac:dyDescent="0.25">
      <c r="A97">
        <v>90</v>
      </c>
      <c r="B97">
        <v>102</v>
      </c>
      <c r="C97" t="s">
        <v>126</v>
      </c>
      <c r="D97" t="s">
        <v>125</v>
      </c>
      <c r="E97" s="8">
        <v>11217</v>
      </c>
      <c r="F97" s="8"/>
      <c r="G97" s="8"/>
      <c r="H97" s="8"/>
      <c r="I97" s="8"/>
      <c r="J97" s="8"/>
      <c r="K97" s="8">
        <f>SUM(E97:J97)</f>
        <v>11217</v>
      </c>
      <c r="L97" s="11">
        <v>36322</v>
      </c>
      <c r="N97">
        <f>K97+L97</f>
        <v>47539</v>
      </c>
      <c r="P97" s="10">
        <v>45594</v>
      </c>
    </row>
    <row r="98" spans="1:16" x14ac:dyDescent="0.25">
      <c r="A98">
        <v>91</v>
      </c>
      <c r="B98">
        <v>54</v>
      </c>
      <c r="C98" t="s">
        <v>124</v>
      </c>
      <c r="D98" t="s">
        <v>123</v>
      </c>
      <c r="E98" s="8"/>
      <c r="F98" s="8"/>
      <c r="G98" s="8"/>
      <c r="H98" s="8"/>
      <c r="I98" s="8"/>
      <c r="J98" s="8">
        <v>30893</v>
      </c>
      <c r="K98" s="8">
        <f>J98</f>
        <v>30893</v>
      </c>
      <c r="L98" s="11">
        <v>16619</v>
      </c>
      <c r="N98">
        <f>K98+L98</f>
        <v>47512</v>
      </c>
      <c r="P98" s="10">
        <v>45392</v>
      </c>
    </row>
    <row r="99" spans="1:16" x14ac:dyDescent="0.25">
      <c r="A99">
        <v>92</v>
      </c>
      <c r="B99">
        <v>14</v>
      </c>
      <c r="C99" t="s">
        <v>122</v>
      </c>
      <c r="D99" t="s">
        <v>121</v>
      </c>
      <c r="E99" s="8">
        <v>7615</v>
      </c>
      <c r="F99" s="8"/>
      <c r="G99" s="8"/>
      <c r="H99" s="8"/>
      <c r="I99" s="8"/>
      <c r="J99" s="8"/>
      <c r="K99" s="8">
        <f>SUM(E99:J99)</f>
        <v>7615</v>
      </c>
      <c r="L99" s="11">
        <v>39757</v>
      </c>
      <c r="N99">
        <f>K99+L99</f>
        <v>47372</v>
      </c>
      <c r="P99" s="10">
        <v>45756</v>
      </c>
    </row>
    <row r="100" spans="1:16" x14ac:dyDescent="0.25">
      <c r="A100">
        <v>93</v>
      </c>
      <c r="B100">
        <v>132</v>
      </c>
      <c r="C100" t="s">
        <v>120</v>
      </c>
      <c r="D100" t="s">
        <v>119</v>
      </c>
      <c r="E100" s="8">
        <v>16940</v>
      </c>
      <c r="F100" s="8"/>
      <c r="G100" s="8"/>
      <c r="H100" s="8"/>
      <c r="I100" s="8">
        <v>28015</v>
      </c>
      <c r="J100" s="8"/>
      <c r="K100" s="8">
        <f>SUM(E100:J100)</f>
        <v>44955</v>
      </c>
      <c r="L100" s="11"/>
      <c r="N100">
        <f>K100+L100</f>
        <v>44955</v>
      </c>
      <c r="P100" s="10">
        <v>45596</v>
      </c>
    </row>
    <row r="101" spans="1:16" x14ac:dyDescent="0.25">
      <c r="A101">
        <v>94</v>
      </c>
      <c r="B101">
        <v>71</v>
      </c>
      <c r="C101" t="s">
        <v>118</v>
      </c>
      <c r="D101" t="s">
        <v>117</v>
      </c>
      <c r="E101" s="8"/>
      <c r="F101" s="8"/>
      <c r="G101" s="8"/>
      <c r="H101" s="8"/>
      <c r="I101" s="8"/>
      <c r="J101" s="8"/>
      <c r="K101" s="8">
        <f>SUM(E101:J101)</f>
        <v>0</v>
      </c>
      <c r="L101" s="11">
        <v>43746</v>
      </c>
      <c r="N101">
        <f>K101+L101</f>
        <v>43746</v>
      </c>
      <c r="P101" s="10">
        <v>45468</v>
      </c>
    </row>
    <row r="102" spans="1:16" x14ac:dyDescent="0.25">
      <c r="A102">
        <v>95</v>
      </c>
      <c r="B102">
        <v>44</v>
      </c>
      <c r="C102" t="s">
        <v>116</v>
      </c>
      <c r="D102" t="s">
        <v>115</v>
      </c>
      <c r="E102" s="8">
        <v>13804</v>
      </c>
      <c r="F102" s="8"/>
      <c r="G102" s="8"/>
      <c r="H102" s="8"/>
      <c r="I102" s="8"/>
      <c r="J102" s="8">
        <v>14427</v>
      </c>
      <c r="K102" s="8">
        <f>SUM(E102:J102)</f>
        <v>28231</v>
      </c>
      <c r="L102" s="11">
        <v>15100</v>
      </c>
      <c r="N102">
        <f>K102+L102</f>
        <v>43331</v>
      </c>
      <c r="P102" s="10">
        <v>45377</v>
      </c>
    </row>
    <row r="103" spans="1:16" x14ac:dyDescent="0.25">
      <c r="A103">
        <v>96</v>
      </c>
      <c r="B103">
        <v>11</v>
      </c>
      <c r="C103" t="s">
        <v>114</v>
      </c>
      <c r="D103" t="s">
        <v>113</v>
      </c>
      <c r="E103" s="8">
        <v>6783</v>
      </c>
      <c r="F103" s="8"/>
      <c r="G103" s="8"/>
      <c r="H103" s="8"/>
      <c r="I103" s="8"/>
      <c r="J103" s="8"/>
      <c r="K103" s="8">
        <f>SUM(E103:J103)</f>
        <v>6783</v>
      </c>
      <c r="L103" s="11">
        <v>35599</v>
      </c>
      <c r="N103">
        <f>K103+L103</f>
        <v>42382</v>
      </c>
      <c r="P103" s="10">
        <v>45447</v>
      </c>
    </row>
    <row r="104" spans="1:16" x14ac:dyDescent="0.25">
      <c r="A104">
        <v>97</v>
      </c>
      <c r="B104">
        <v>130</v>
      </c>
      <c r="C104" t="s">
        <v>112</v>
      </c>
      <c r="D104" t="s">
        <v>111</v>
      </c>
      <c r="E104" s="8">
        <v>10000</v>
      </c>
      <c r="F104" s="8"/>
      <c r="G104" s="8"/>
      <c r="H104" s="8"/>
      <c r="I104" s="8"/>
      <c r="J104" s="8"/>
      <c r="K104" s="8">
        <f>SUM(E104:J104)</f>
        <v>10000</v>
      </c>
      <c r="L104" s="11">
        <v>23153</v>
      </c>
      <c r="N104">
        <f>K104+L104</f>
        <v>33153</v>
      </c>
      <c r="P104" s="10">
        <v>44741</v>
      </c>
    </row>
    <row r="105" spans="1:16" x14ac:dyDescent="0.25">
      <c r="A105">
        <v>98</v>
      </c>
      <c r="B105">
        <v>55</v>
      </c>
      <c r="C105" t="s">
        <v>110</v>
      </c>
      <c r="D105" t="s">
        <v>109</v>
      </c>
      <c r="E105" s="8">
        <v>11024</v>
      </c>
      <c r="F105" s="8"/>
      <c r="G105" s="8"/>
      <c r="H105" s="8"/>
      <c r="I105" s="8">
        <v>15113</v>
      </c>
      <c r="J105" s="8">
        <v>6900</v>
      </c>
      <c r="K105" s="8">
        <f>SUM(E105:J105)</f>
        <v>33037</v>
      </c>
      <c r="L105" s="11"/>
      <c r="N105">
        <f>K105+L105</f>
        <v>33037</v>
      </c>
      <c r="P105" s="10" t="s">
        <v>50</v>
      </c>
    </row>
    <row r="106" spans="1:16" x14ac:dyDescent="0.25">
      <c r="A106">
        <v>99</v>
      </c>
      <c r="B106">
        <v>103</v>
      </c>
      <c r="C106" t="s">
        <v>108</v>
      </c>
      <c r="D106" t="s">
        <v>107</v>
      </c>
      <c r="E106" s="8"/>
      <c r="F106" s="8"/>
      <c r="G106" s="8"/>
      <c r="H106" s="8"/>
      <c r="I106" s="8"/>
      <c r="J106" s="8"/>
      <c r="K106" s="8">
        <f>SUM(E106:J106)</f>
        <v>0</v>
      </c>
      <c r="L106" s="11">
        <v>32547</v>
      </c>
      <c r="N106">
        <f>K106+L106</f>
        <v>32547</v>
      </c>
      <c r="P106" s="10">
        <v>45063</v>
      </c>
    </row>
    <row r="107" spans="1:16" x14ac:dyDescent="0.25">
      <c r="A107">
        <v>100</v>
      </c>
      <c r="B107">
        <v>138</v>
      </c>
      <c r="C107" t="s">
        <v>106</v>
      </c>
      <c r="D107" t="s">
        <v>105</v>
      </c>
      <c r="E107" s="12">
        <v>14586</v>
      </c>
      <c r="F107" s="8"/>
      <c r="G107" s="8"/>
      <c r="H107" s="8"/>
      <c r="I107" s="8"/>
      <c r="J107" s="8"/>
      <c r="K107" s="8">
        <f>SUM(E107:J107)</f>
        <v>14586</v>
      </c>
      <c r="L107" s="11">
        <v>15747</v>
      </c>
      <c r="N107">
        <f>K107+L107</f>
        <v>30333</v>
      </c>
      <c r="P107" s="10">
        <v>45685</v>
      </c>
    </row>
    <row r="108" spans="1:16" x14ac:dyDescent="0.25">
      <c r="A108">
        <v>101</v>
      </c>
      <c r="B108">
        <v>74</v>
      </c>
      <c r="C108" t="s">
        <v>104</v>
      </c>
      <c r="D108" t="s">
        <v>103</v>
      </c>
      <c r="E108" s="8">
        <v>28281</v>
      </c>
      <c r="F108" s="8"/>
      <c r="G108" s="8"/>
      <c r="H108" s="8"/>
      <c r="I108" s="8"/>
      <c r="J108" s="8"/>
      <c r="K108" s="8">
        <f>SUM(E108:J108)</f>
        <v>28281</v>
      </c>
      <c r="L108" s="11"/>
      <c r="N108">
        <f>K108+L108</f>
        <v>28281</v>
      </c>
      <c r="P108" s="10">
        <v>45399</v>
      </c>
    </row>
    <row r="109" spans="1:16" x14ac:dyDescent="0.25">
      <c r="A109">
        <v>102</v>
      </c>
      <c r="B109">
        <v>20</v>
      </c>
      <c r="C109" t="s">
        <v>102</v>
      </c>
      <c r="D109" t="s">
        <v>101</v>
      </c>
      <c r="E109" s="8">
        <v>18498</v>
      </c>
      <c r="F109" s="8"/>
      <c r="G109" s="8"/>
      <c r="H109" s="8"/>
      <c r="I109" s="8"/>
      <c r="J109" s="8"/>
      <c r="K109" s="8">
        <f>SUM(E109:J109)</f>
        <v>18498</v>
      </c>
      <c r="L109" s="11">
        <v>8569</v>
      </c>
      <c r="N109">
        <f>K109+L109</f>
        <v>27067</v>
      </c>
      <c r="P109" s="10">
        <v>45258</v>
      </c>
    </row>
    <row r="110" spans="1:16" x14ac:dyDescent="0.25">
      <c r="A110">
        <v>103</v>
      </c>
      <c r="B110">
        <v>18</v>
      </c>
      <c r="C110" t="s">
        <v>100</v>
      </c>
      <c r="D110" t="s">
        <v>99</v>
      </c>
      <c r="E110" s="8">
        <v>5842</v>
      </c>
      <c r="F110" s="8"/>
      <c r="G110" s="8"/>
      <c r="H110" s="8"/>
      <c r="I110" s="8"/>
      <c r="J110" s="8">
        <v>11060</v>
      </c>
      <c r="K110" s="8">
        <f>SUM(E110:J110)</f>
        <v>16902</v>
      </c>
      <c r="L110" s="11">
        <v>9900</v>
      </c>
      <c r="N110">
        <f>K110+L110</f>
        <v>26802</v>
      </c>
      <c r="P110" s="10">
        <v>45246</v>
      </c>
    </row>
    <row r="111" spans="1:16" x14ac:dyDescent="0.25">
      <c r="A111">
        <v>104</v>
      </c>
      <c r="B111">
        <v>29</v>
      </c>
      <c r="C111" t="s">
        <v>98</v>
      </c>
      <c r="D111" t="s">
        <v>97</v>
      </c>
      <c r="E111" s="8">
        <v>26136</v>
      </c>
      <c r="F111" s="8"/>
      <c r="G111" s="8"/>
      <c r="H111" s="8"/>
      <c r="I111" s="8"/>
      <c r="J111" s="8"/>
      <c r="K111" s="8">
        <f>SUM(E111:J111)</f>
        <v>26136</v>
      </c>
      <c r="L111" s="11"/>
      <c r="N111">
        <f>K111+L111</f>
        <v>26136</v>
      </c>
      <c r="P111" s="10">
        <v>45777</v>
      </c>
    </row>
    <row r="112" spans="1:16" x14ac:dyDescent="0.25">
      <c r="A112">
        <v>105</v>
      </c>
      <c r="B112">
        <v>90</v>
      </c>
      <c r="C112" t="s">
        <v>96</v>
      </c>
      <c r="D112" t="s">
        <v>95</v>
      </c>
      <c r="E112" s="8">
        <v>6214</v>
      </c>
      <c r="F112" s="8"/>
      <c r="G112" s="8"/>
      <c r="H112" s="8"/>
      <c r="I112" s="8"/>
      <c r="J112" s="8"/>
      <c r="K112" s="8">
        <f>SUM(E112:J112)</f>
        <v>6214</v>
      </c>
      <c r="L112" s="11">
        <v>19000</v>
      </c>
      <c r="N112">
        <f>K112+L112</f>
        <v>25214</v>
      </c>
      <c r="P112" s="10">
        <v>45575</v>
      </c>
    </row>
    <row r="113" spans="1:16" x14ac:dyDescent="0.25">
      <c r="A113">
        <v>106</v>
      </c>
      <c r="B113">
        <v>93</v>
      </c>
      <c r="C113" t="s">
        <v>94</v>
      </c>
      <c r="D113" t="s">
        <v>93</v>
      </c>
      <c r="E113" s="8"/>
      <c r="F113" s="8"/>
      <c r="G113" s="8"/>
      <c r="H113" s="8"/>
      <c r="I113" s="8"/>
      <c r="J113" s="8">
        <v>3000</v>
      </c>
      <c r="K113" s="8">
        <f>SUM(E113:J113)</f>
        <v>3000</v>
      </c>
      <c r="L113" s="11">
        <v>21684</v>
      </c>
      <c r="N113">
        <f>K113+L113</f>
        <v>24684</v>
      </c>
      <c r="P113" s="10" t="s">
        <v>50</v>
      </c>
    </row>
    <row r="114" spans="1:16" x14ac:dyDescent="0.25">
      <c r="A114">
        <v>107</v>
      </c>
      <c r="B114">
        <v>117</v>
      </c>
      <c r="C114" t="s">
        <v>92</v>
      </c>
      <c r="D114" t="s">
        <v>91</v>
      </c>
      <c r="E114" s="8"/>
      <c r="F114" s="8"/>
      <c r="G114" s="8"/>
      <c r="H114" s="8"/>
      <c r="I114" s="8"/>
      <c r="J114" s="8"/>
      <c r="K114" s="8">
        <f>SUM(E114:J114)</f>
        <v>0</v>
      </c>
      <c r="L114" s="11">
        <v>24597</v>
      </c>
      <c r="N114">
        <f>K114+L114</f>
        <v>24597</v>
      </c>
      <c r="P114" s="10" t="s">
        <v>50</v>
      </c>
    </row>
    <row r="115" spans="1:16" x14ac:dyDescent="0.25">
      <c r="A115">
        <v>108</v>
      </c>
      <c r="B115">
        <v>36</v>
      </c>
      <c r="C115" t="s">
        <v>90</v>
      </c>
      <c r="D115" t="s">
        <v>89</v>
      </c>
      <c r="E115" s="8">
        <v>23975</v>
      </c>
      <c r="F115" s="8"/>
      <c r="G115" s="8"/>
      <c r="H115" s="8"/>
      <c r="I115" s="8"/>
      <c r="J115" s="8"/>
      <c r="K115" s="8">
        <f>SUM(E115:J115)</f>
        <v>23975</v>
      </c>
      <c r="L115" s="11"/>
      <c r="N115">
        <f>K115+L115</f>
        <v>23975</v>
      </c>
      <c r="P115" s="10">
        <v>45230</v>
      </c>
    </row>
    <row r="116" spans="1:16" x14ac:dyDescent="0.25">
      <c r="A116">
        <v>109</v>
      </c>
      <c r="B116">
        <v>88</v>
      </c>
      <c r="C116" t="s">
        <v>88</v>
      </c>
      <c r="D116" t="s">
        <v>87</v>
      </c>
      <c r="E116" s="8">
        <v>10655</v>
      </c>
      <c r="F116" s="8"/>
      <c r="G116" s="8"/>
      <c r="H116" s="8"/>
      <c r="I116" s="8"/>
      <c r="J116" s="8">
        <v>13137</v>
      </c>
      <c r="K116" s="8">
        <f>SUM(E116:J116)</f>
        <v>23792</v>
      </c>
      <c r="L116" s="11"/>
      <c r="N116">
        <f>K116+L116</f>
        <v>23792</v>
      </c>
      <c r="P116" s="10">
        <v>45487</v>
      </c>
    </row>
    <row r="117" spans="1:16" x14ac:dyDescent="0.25">
      <c r="A117">
        <v>110</v>
      </c>
      <c r="B117">
        <v>68</v>
      </c>
      <c r="C117" t="s">
        <v>86</v>
      </c>
      <c r="D117" t="s">
        <v>85</v>
      </c>
      <c r="E117" s="8">
        <v>5480</v>
      </c>
      <c r="F117" s="8"/>
      <c r="G117" s="8"/>
      <c r="H117" s="8"/>
      <c r="I117" s="8"/>
      <c r="J117" s="8">
        <v>16543</v>
      </c>
      <c r="K117" s="8">
        <f>SUM(E117:J117)</f>
        <v>22023</v>
      </c>
      <c r="L117" s="11">
        <v>0</v>
      </c>
      <c r="N117">
        <f>K117+L117</f>
        <v>22023</v>
      </c>
      <c r="P117" s="10">
        <v>45169</v>
      </c>
    </row>
    <row r="118" spans="1:16" x14ac:dyDescent="0.25">
      <c r="A118">
        <v>111</v>
      </c>
      <c r="B118">
        <v>87</v>
      </c>
      <c r="C118" t="s">
        <v>84</v>
      </c>
      <c r="D118" t="s">
        <v>83</v>
      </c>
      <c r="E118" s="8">
        <v>7941</v>
      </c>
      <c r="F118" s="8"/>
      <c r="G118" s="8"/>
      <c r="H118" s="8"/>
      <c r="I118" s="8">
        <v>9085</v>
      </c>
      <c r="J118" s="8">
        <v>4075</v>
      </c>
      <c r="K118" s="8">
        <f>SUM(E118:J118)</f>
        <v>21101</v>
      </c>
      <c r="L118" s="11"/>
      <c r="N118">
        <f>K118+L118</f>
        <v>21101</v>
      </c>
      <c r="P118" s="10">
        <v>44986</v>
      </c>
    </row>
    <row r="119" spans="1:16" x14ac:dyDescent="0.25">
      <c r="A119">
        <v>112</v>
      </c>
      <c r="B119">
        <v>108</v>
      </c>
      <c r="C119" t="s">
        <v>82</v>
      </c>
      <c r="D119" t="s">
        <v>81</v>
      </c>
      <c r="E119" s="8">
        <v>21052</v>
      </c>
      <c r="F119" s="8"/>
      <c r="G119" s="8"/>
      <c r="H119" s="8"/>
      <c r="I119" s="8"/>
      <c r="J119" s="8"/>
      <c r="K119" s="8">
        <f>SUM(E119:J119)</f>
        <v>21052</v>
      </c>
      <c r="L119" s="11">
        <v>0</v>
      </c>
      <c r="N119">
        <f>K119+L119</f>
        <v>21052</v>
      </c>
      <c r="P119" s="14" t="s">
        <v>50</v>
      </c>
    </row>
    <row r="120" spans="1:16" x14ac:dyDescent="0.25">
      <c r="A120">
        <v>113</v>
      </c>
      <c r="B120">
        <v>47</v>
      </c>
      <c r="C120" t="s">
        <v>80</v>
      </c>
      <c r="D120" t="s">
        <v>79</v>
      </c>
      <c r="E120" s="8">
        <v>20779</v>
      </c>
      <c r="F120" s="8"/>
      <c r="G120" s="8"/>
      <c r="H120" s="8"/>
      <c r="I120" s="8"/>
      <c r="J120" s="8"/>
      <c r="K120" s="8">
        <f>SUM(E120:J120)</f>
        <v>20779</v>
      </c>
      <c r="L120" s="11"/>
      <c r="N120">
        <f>K120+L120</f>
        <v>20779</v>
      </c>
      <c r="P120" s="10">
        <v>45153</v>
      </c>
    </row>
    <row r="121" spans="1:16" x14ac:dyDescent="0.25">
      <c r="A121">
        <v>114</v>
      </c>
      <c r="B121">
        <v>127</v>
      </c>
      <c r="C121" t="s">
        <v>78</v>
      </c>
      <c r="D121" t="s">
        <v>77</v>
      </c>
      <c r="E121" s="8"/>
      <c r="F121" s="8"/>
      <c r="G121" s="8"/>
      <c r="H121" s="8"/>
      <c r="I121" s="8"/>
      <c r="J121" s="8"/>
      <c r="K121" s="8"/>
      <c r="L121" s="11">
        <v>19996</v>
      </c>
      <c r="N121">
        <f>K121+L121</f>
        <v>19996</v>
      </c>
      <c r="P121" s="10">
        <v>45133</v>
      </c>
    </row>
    <row r="122" spans="1:16" x14ac:dyDescent="0.25">
      <c r="A122">
        <v>115</v>
      </c>
      <c r="B122">
        <v>111</v>
      </c>
      <c r="C122" t="s">
        <v>76</v>
      </c>
      <c r="D122" t="s">
        <v>75</v>
      </c>
      <c r="E122" s="8">
        <v>19401</v>
      </c>
      <c r="F122" s="8"/>
      <c r="G122" s="8"/>
      <c r="H122" s="8"/>
      <c r="I122" s="8"/>
      <c r="J122" s="8"/>
      <c r="K122" s="8">
        <f>SUM(E122:J122)</f>
        <v>19401</v>
      </c>
      <c r="L122" s="11"/>
      <c r="N122">
        <f>K122+L122</f>
        <v>19401</v>
      </c>
      <c r="P122" s="10">
        <v>45847</v>
      </c>
    </row>
    <row r="123" spans="1:16" x14ac:dyDescent="0.25">
      <c r="A123">
        <v>116</v>
      </c>
      <c r="B123">
        <v>133</v>
      </c>
      <c r="C123" t="s">
        <v>74</v>
      </c>
      <c r="D123" t="s">
        <v>73</v>
      </c>
      <c r="E123" s="8">
        <v>19206</v>
      </c>
      <c r="F123" s="8"/>
      <c r="G123" s="8"/>
      <c r="H123" s="8"/>
      <c r="I123" s="8"/>
      <c r="J123" s="8"/>
      <c r="K123" s="8">
        <f>SUM(E123:J123)</f>
        <v>19206</v>
      </c>
      <c r="L123" s="11"/>
      <c r="N123">
        <f>K123+L123</f>
        <v>19206</v>
      </c>
      <c r="P123" s="10">
        <v>45608</v>
      </c>
    </row>
    <row r="124" spans="1:16" x14ac:dyDescent="0.25">
      <c r="A124">
        <v>117</v>
      </c>
      <c r="B124">
        <v>136</v>
      </c>
      <c r="C124" t="s">
        <v>72</v>
      </c>
      <c r="D124" t="s">
        <v>71</v>
      </c>
      <c r="E124" s="12">
        <v>17357</v>
      </c>
      <c r="F124" s="8"/>
      <c r="G124" s="8"/>
      <c r="H124" s="8"/>
      <c r="I124" s="8"/>
      <c r="J124" s="8"/>
      <c r="K124" s="8">
        <f>SUM(E124:J124)</f>
        <v>17357</v>
      </c>
      <c r="L124" s="11"/>
      <c r="N124">
        <f>K124+L124</f>
        <v>17357</v>
      </c>
      <c r="P124" s="10">
        <v>45735</v>
      </c>
    </row>
    <row r="125" spans="1:16" x14ac:dyDescent="0.25">
      <c r="A125">
        <v>118</v>
      </c>
      <c r="B125">
        <v>129</v>
      </c>
      <c r="C125" t="s">
        <v>70</v>
      </c>
      <c r="D125" t="s">
        <v>69</v>
      </c>
      <c r="E125" s="8">
        <v>2517</v>
      </c>
      <c r="F125" s="8"/>
      <c r="G125" s="8"/>
      <c r="H125" s="8"/>
      <c r="I125" s="8">
        <v>7548</v>
      </c>
      <c r="J125" s="8">
        <v>943</v>
      </c>
      <c r="K125" s="8">
        <f>SUM(E125:J125)</f>
        <v>11008</v>
      </c>
      <c r="L125" s="11">
        <v>6003</v>
      </c>
      <c r="N125">
        <f>K125+L125</f>
        <v>17011</v>
      </c>
      <c r="P125" s="10">
        <v>45377</v>
      </c>
    </row>
    <row r="126" spans="1:16" x14ac:dyDescent="0.25">
      <c r="A126">
        <v>119</v>
      </c>
      <c r="B126">
        <v>137</v>
      </c>
      <c r="C126" t="s">
        <v>68</v>
      </c>
      <c r="D126" t="s">
        <v>67</v>
      </c>
      <c r="E126" s="12">
        <v>16600</v>
      </c>
      <c r="F126" s="8"/>
      <c r="G126" s="8"/>
      <c r="H126" s="8"/>
      <c r="I126" s="8"/>
      <c r="J126" s="8"/>
      <c r="K126" s="8">
        <f>SUM(E126:J126)</f>
        <v>16600</v>
      </c>
      <c r="L126" s="11"/>
      <c r="N126">
        <f>K126+L126</f>
        <v>16600</v>
      </c>
      <c r="P126" s="10">
        <v>45685</v>
      </c>
    </row>
    <row r="127" spans="1:16" x14ac:dyDescent="0.25">
      <c r="A127">
        <v>120</v>
      </c>
      <c r="B127">
        <v>82</v>
      </c>
      <c r="C127" t="s">
        <v>66</v>
      </c>
      <c r="D127" t="s">
        <v>65</v>
      </c>
      <c r="E127" s="8">
        <v>9006</v>
      </c>
      <c r="F127" s="8"/>
      <c r="G127" s="8"/>
      <c r="H127" s="8"/>
      <c r="I127" s="8">
        <v>5538</v>
      </c>
      <c r="J127" s="8">
        <v>922</v>
      </c>
      <c r="K127" s="8">
        <f>SUM(E127:J127)</f>
        <v>15466</v>
      </c>
      <c r="L127" s="11"/>
      <c r="N127">
        <f>K127+L127</f>
        <v>15466</v>
      </c>
      <c r="P127" s="10">
        <v>44839</v>
      </c>
    </row>
    <row r="128" spans="1:16" x14ac:dyDescent="0.25">
      <c r="A128">
        <v>121</v>
      </c>
      <c r="B128">
        <v>50</v>
      </c>
      <c r="C128" t="s">
        <v>64</v>
      </c>
      <c r="D128" t="s">
        <v>63</v>
      </c>
      <c r="E128" s="8">
        <v>14339</v>
      </c>
      <c r="F128" s="8"/>
      <c r="G128" s="8"/>
      <c r="H128" s="8"/>
      <c r="I128" s="8"/>
      <c r="J128" s="8"/>
      <c r="K128" s="8">
        <f>SUM(E128:J128)</f>
        <v>14339</v>
      </c>
      <c r="L128" s="11">
        <v>55</v>
      </c>
      <c r="N128">
        <f>K128+L128</f>
        <v>14394</v>
      </c>
      <c r="P128" s="10">
        <v>45378</v>
      </c>
    </row>
    <row r="129" spans="1:16" x14ac:dyDescent="0.25">
      <c r="A129">
        <v>122</v>
      </c>
      <c r="B129">
        <v>73</v>
      </c>
      <c r="C129" t="s">
        <v>62</v>
      </c>
      <c r="D129" t="s">
        <v>61</v>
      </c>
      <c r="E129" s="8"/>
      <c r="F129" s="8"/>
      <c r="G129" s="8"/>
      <c r="H129" s="8"/>
      <c r="I129" s="8"/>
      <c r="J129" s="8"/>
      <c r="K129" s="8">
        <f>SUM(E129:J129)</f>
        <v>0</v>
      </c>
      <c r="L129" s="11">
        <v>13915</v>
      </c>
      <c r="N129">
        <f>K129+L129</f>
        <v>13915</v>
      </c>
      <c r="P129" s="10">
        <v>44313</v>
      </c>
    </row>
    <row r="130" spans="1:16" x14ac:dyDescent="0.25">
      <c r="A130">
        <v>123</v>
      </c>
      <c r="B130">
        <v>126</v>
      </c>
      <c r="C130" t="s">
        <v>60</v>
      </c>
      <c r="D130" t="s">
        <v>59</v>
      </c>
      <c r="E130" s="8">
        <v>12770</v>
      </c>
      <c r="F130" s="8"/>
      <c r="G130" s="8"/>
      <c r="H130" s="8"/>
      <c r="I130" s="8"/>
      <c r="J130" s="8"/>
      <c r="K130" s="8">
        <f>SUM(E130:J130)</f>
        <v>12770</v>
      </c>
      <c r="L130" s="11"/>
      <c r="N130">
        <f>K130+L130</f>
        <v>12770</v>
      </c>
      <c r="P130" s="10">
        <v>45597</v>
      </c>
    </row>
    <row r="131" spans="1:16" x14ac:dyDescent="0.25">
      <c r="A131">
        <v>124</v>
      </c>
      <c r="B131">
        <v>114</v>
      </c>
      <c r="C131" t="s">
        <v>58</v>
      </c>
      <c r="D131" t="s">
        <v>57</v>
      </c>
      <c r="E131" s="8">
        <v>12187</v>
      </c>
      <c r="F131" s="8"/>
      <c r="G131" s="8"/>
      <c r="H131" s="8"/>
      <c r="I131" s="8"/>
      <c r="J131" s="8"/>
      <c r="K131" s="8">
        <f>SUM(E131:J131)</f>
        <v>12187</v>
      </c>
      <c r="L131" s="11"/>
      <c r="N131">
        <f>K131+L131</f>
        <v>12187</v>
      </c>
      <c r="P131" s="10">
        <v>45182</v>
      </c>
    </row>
    <row r="132" spans="1:16" x14ac:dyDescent="0.25">
      <c r="A132">
        <v>125</v>
      </c>
      <c r="B132">
        <v>84</v>
      </c>
      <c r="C132" t="s">
        <v>56</v>
      </c>
      <c r="D132" t="s">
        <v>55</v>
      </c>
      <c r="E132" s="8">
        <v>10900</v>
      </c>
      <c r="F132" s="8"/>
      <c r="G132" s="8"/>
      <c r="H132" s="8"/>
      <c r="I132" s="8"/>
      <c r="J132" s="8"/>
      <c r="K132" s="8">
        <f>SUM(E132:I132)</f>
        <v>10900</v>
      </c>
      <c r="L132" s="11"/>
      <c r="N132">
        <f>K132+L132</f>
        <v>10900</v>
      </c>
      <c r="P132" s="10">
        <v>44760</v>
      </c>
    </row>
    <row r="133" spans="1:16" x14ac:dyDescent="0.25">
      <c r="A133">
        <v>126</v>
      </c>
      <c r="B133">
        <v>49</v>
      </c>
      <c r="C133" t="s">
        <v>54</v>
      </c>
      <c r="D133" t="s">
        <v>53</v>
      </c>
      <c r="E133" s="8">
        <v>7444</v>
      </c>
      <c r="F133" s="8"/>
      <c r="G133" s="8"/>
      <c r="H133" s="8"/>
      <c r="I133" s="8"/>
      <c r="J133" s="8"/>
      <c r="K133" s="8">
        <f>SUM(E133:J133)</f>
        <v>7444</v>
      </c>
      <c r="L133" s="11">
        <v>3222</v>
      </c>
      <c r="N133">
        <f>K133+L133</f>
        <v>10666</v>
      </c>
      <c r="P133" s="10">
        <v>45378</v>
      </c>
    </row>
    <row r="134" spans="1:16" x14ac:dyDescent="0.25">
      <c r="A134">
        <v>127</v>
      </c>
      <c r="B134">
        <v>58</v>
      </c>
      <c r="C134" t="s">
        <v>52</v>
      </c>
      <c r="D134" t="s">
        <v>51</v>
      </c>
      <c r="E134" s="8">
        <v>8024</v>
      </c>
      <c r="F134" s="8"/>
      <c r="G134" s="8"/>
      <c r="H134" s="8"/>
      <c r="I134" s="8"/>
      <c r="J134" s="8"/>
      <c r="K134" s="8">
        <f>SUM(E134:J134)</f>
        <v>8024</v>
      </c>
      <c r="L134" s="11"/>
      <c r="N134">
        <f>K134+L134</f>
        <v>8024</v>
      </c>
      <c r="P134" s="10" t="s">
        <v>50</v>
      </c>
    </row>
    <row r="135" spans="1:16" x14ac:dyDescent="0.25">
      <c r="A135">
        <v>128</v>
      </c>
      <c r="B135">
        <v>121</v>
      </c>
      <c r="C135" t="s">
        <v>49</v>
      </c>
      <c r="D135" t="s">
        <v>48</v>
      </c>
      <c r="E135" s="8">
        <v>7562</v>
      </c>
      <c r="F135" s="8"/>
      <c r="G135" s="8"/>
      <c r="H135" s="8"/>
      <c r="I135" s="8"/>
      <c r="J135" s="8"/>
      <c r="K135" s="8">
        <f>SUM(E135:J135)</f>
        <v>7562</v>
      </c>
      <c r="L135" s="11"/>
      <c r="N135" s="13">
        <f>SUM(H135:M135)</f>
        <v>7562</v>
      </c>
      <c r="P135" s="10">
        <v>44763</v>
      </c>
    </row>
    <row r="136" spans="1:16" x14ac:dyDescent="0.25">
      <c r="A136">
        <v>129</v>
      </c>
      <c r="B136">
        <v>40</v>
      </c>
      <c r="C136" t="s">
        <v>47</v>
      </c>
      <c r="D136" t="s">
        <v>46</v>
      </c>
      <c r="E136" s="8">
        <v>6899</v>
      </c>
      <c r="F136" s="8"/>
      <c r="G136" s="8"/>
      <c r="H136" s="8"/>
      <c r="I136" s="8">
        <v>0</v>
      </c>
      <c r="J136" s="8"/>
      <c r="K136" s="8">
        <f>SUM(E136:J136)</f>
        <v>6899</v>
      </c>
      <c r="L136" s="11">
        <v>0</v>
      </c>
      <c r="N136">
        <f>K136+L136</f>
        <v>6899</v>
      </c>
      <c r="P136" s="10">
        <v>45160</v>
      </c>
    </row>
    <row r="137" spans="1:16" x14ac:dyDescent="0.25">
      <c r="A137">
        <v>130</v>
      </c>
      <c r="B137">
        <v>134</v>
      </c>
      <c r="C137" t="s">
        <v>45</v>
      </c>
      <c r="D137" t="s">
        <v>44</v>
      </c>
      <c r="E137" s="8">
        <v>6402</v>
      </c>
      <c r="F137" s="8"/>
      <c r="G137" s="8"/>
      <c r="H137" s="8"/>
      <c r="I137" s="8">
        <v>0</v>
      </c>
      <c r="J137" s="8">
        <v>0</v>
      </c>
      <c r="K137" s="8">
        <f>SUM(E137:J137)</f>
        <v>6402</v>
      </c>
      <c r="L137" s="11">
        <v>0</v>
      </c>
      <c r="N137">
        <f>K137+L137</f>
        <v>6402</v>
      </c>
      <c r="P137" s="10">
        <v>45616</v>
      </c>
    </row>
    <row r="138" spans="1:16" x14ac:dyDescent="0.25">
      <c r="A138">
        <v>131</v>
      </c>
      <c r="B138">
        <v>48</v>
      </c>
      <c r="C138" t="s">
        <v>43</v>
      </c>
      <c r="D138" t="s">
        <v>42</v>
      </c>
      <c r="E138" s="8">
        <v>4789</v>
      </c>
      <c r="F138" s="8"/>
      <c r="G138" s="8"/>
      <c r="H138" s="8"/>
      <c r="I138" s="8">
        <v>0</v>
      </c>
      <c r="J138" s="8">
        <v>0</v>
      </c>
      <c r="K138" s="8">
        <f>SUM(E138:J138)</f>
        <v>4789</v>
      </c>
      <c r="L138" s="11">
        <v>0</v>
      </c>
      <c r="N138">
        <f>K138+L138</f>
        <v>4789</v>
      </c>
      <c r="P138" s="10">
        <v>45349</v>
      </c>
    </row>
    <row r="139" spans="1:16" x14ac:dyDescent="0.25">
      <c r="A139">
        <v>132</v>
      </c>
      <c r="B139">
        <v>56</v>
      </c>
      <c r="C139" t="s">
        <v>41</v>
      </c>
      <c r="D139" t="s">
        <v>40</v>
      </c>
      <c r="E139" s="8"/>
      <c r="F139" s="8"/>
      <c r="G139" s="8"/>
      <c r="H139" s="8"/>
      <c r="I139" s="8"/>
      <c r="J139" s="8"/>
      <c r="K139" s="8">
        <f>SUM(E139:J139)</f>
        <v>0</v>
      </c>
      <c r="L139" s="11">
        <v>4320</v>
      </c>
      <c r="N139">
        <f>K139+L139</f>
        <v>4320</v>
      </c>
      <c r="P139" s="10">
        <v>45439</v>
      </c>
    </row>
    <row r="140" spans="1:16" x14ac:dyDescent="0.25">
      <c r="A140">
        <v>133</v>
      </c>
      <c r="B140">
        <v>135</v>
      </c>
      <c r="C140" t="s">
        <v>39</v>
      </c>
      <c r="D140" t="s">
        <v>38</v>
      </c>
      <c r="E140" s="12">
        <v>1871</v>
      </c>
      <c r="F140" s="8"/>
      <c r="G140" s="8"/>
      <c r="H140" s="8"/>
      <c r="I140" s="8"/>
      <c r="J140" s="8"/>
      <c r="K140" s="8">
        <f>SUM(E140:J140)</f>
        <v>1871</v>
      </c>
      <c r="L140" s="11"/>
      <c r="N140">
        <f>K140+L140</f>
        <v>1871</v>
      </c>
      <c r="P140" s="10">
        <v>45779</v>
      </c>
    </row>
    <row r="141" spans="1:16" x14ac:dyDescent="0.25">
      <c r="A141">
        <v>134</v>
      </c>
      <c r="B141">
        <v>25</v>
      </c>
      <c r="C141" t="s">
        <v>37</v>
      </c>
      <c r="D141" t="s">
        <v>36</v>
      </c>
      <c r="E141" s="8">
        <v>1355</v>
      </c>
      <c r="F141" s="8"/>
      <c r="G141" s="8"/>
      <c r="H141" s="8"/>
      <c r="I141" s="8">
        <v>0</v>
      </c>
      <c r="J141" s="8">
        <v>0</v>
      </c>
      <c r="K141" s="8">
        <f>SUM(E141:J141)</f>
        <v>1355</v>
      </c>
      <c r="L141" s="11"/>
      <c r="N141">
        <f>K141+L141</f>
        <v>1355</v>
      </c>
      <c r="P141" s="10">
        <v>45482</v>
      </c>
    </row>
    <row r="142" spans="1:16" x14ac:dyDescent="0.25">
      <c r="A142">
        <v>135</v>
      </c>
      <c r="B142">
        <v>139</v>
      </c>
      <c r="C142" t="s">
        <v>35</v>
      </c>
      <c r="D142" t="s">
        <v>34</v>
      </c>
      <c r="E142" s="8">
        <v>1260</v>
      </c>
      <c r="F142" s="8"/>
      <c r="G142" s="8"/>
      <c r="H142" s="8"/>
      <c r="I142" s="8"/>
      <c r="J142" s="8">
        <v>0</v>
      </c>
      <c r="K142" s="8">
        <f>SUM(E142:J142)</f>
        <v>1260</v>
      </c>
      <c r="L142" s="11"/>
      <c r="N142">
        <f>K142+L142</f>
        <v>1260</v>
      </c>
      <c r="P142" s="10">
        <v>45897</v>
      </c>
    </row>
    <row r="143" spans="1:16" x14ac:dyDescent="0.25">
      <c r="A143">
        <v>136</v>
      </c>
      <c r="B143">
        <v>80</v>
      </c>
      <c r="C143" t="s">
        <v>33</v>
      </c>
      <c r="D143" t="s">
        <v>32</v>
      </c>
      <c r="E143" s="8">
        <v>1180</v>
      </c>
      <c r="F143" s="8"/>
      <c r="G143" s="8"/>
      <c r="H143" s="8"/>
      <c r="I143" s="8"/>
      <c r="J143" s="8"/>
      <c r="K143" s="8">
        <f>SUM(E143:J143)</f>
        <v>1180</v>
      </c>
      <c r="L143" s="11"/>
      <c r="N143">
        <f>K143+L143</f>
        <v>1180</v>
      </c>
      <c r="P143" s="10">
        <v>44795</v>
      </c>
    </row>
    <row r="144" spans="1:16" x14ac:dyDescent="0.25">
      <c r="A144">
        <v>137</v>
      </c>
      <c r="B144">
        <v>99</v>
      </c>
      <c r="C144" t="s">
        <v>31</v>
      </c>
      <c r="D144" t="s">
        <v>30</v>
      </c>
      <c r="E144" s="8">
        <v>644</v>
      </c>
      <c r="F144" s="8"/>
      <c r="G144" s="8"/>
      <c r="H144" s="8"/>
      <c r="I144" s="8"/>
      <c r="J144" s="8"/>
      <c r="K144" s="8">
        <f>SUM(E144:J144)</f>
        <v>644</v>
      </c>
      <c r="L144" s="11"/>
      <c r="N144">
        <f>K144+L144</f>
        <v>644</v>
      </c>
      <c r="P144" s="10">
        <v>45777</v>
      </c>
    </row>
    <row r="145" spans="1:16" x14ac:dyDescent="0.25">
      <c r="A145">
        <v>139</v>
      </c>
      <c r="B145">
        <v>94</v>
      </c>
      <c r="C145" t="s">
        <v>27</v>
      </c>
      <c r="D145" t="s">
        <v>26</v>
      </c>
      <c r="E145" s="8">
        <v>643</v>
      </c>
      <c r="F145" s="8"/>
      <c r="G145" s="8"/>
      <c r="H145" s="8"/>
      <c r="I145" s="8"/>
      <c r="J145" s="8">
        <v>0</v>
      </c>
      <c r="K145" s="8">
        <f>SUM(E145:J145)</f>
        <v>643</v>
      </c>
      <c r="L145" s="11"/>
      <c r="N145">
        <f>K145+L145</f>
        <v>643</v>
      </c>
      <c r="P145" s="10">
        <v>45777</v>
      </c>
    </row>
    <row r="146" spans="1:16" x14ac:dyDescent="0.25">
      <c r="A146">
        <v>138</v>
      </c>
      <c r="B146">
        <v>23</v>
      </c>
      <c r="C146" t="s">
        <v>29</v>
      </c>
      <c r="D146" t="s">
        <v>28</v>
      </c>
      <c r="E146" s="8"/>
      <c r="F146" s="8"/>
      <c r="G146" s="8"/>
      <c r="H146" s="8"/>
      <c r="I146" s="8"/>
      <c r="J146" s="8">
        <v>48</v>
      </c>
      <c r="K146" s="8">
        <f>SUM(E146:J146)</f>
        <v>48</v>
      </c>
      <c r="L146" s="11"/>
      <c r="N146">
        <f>K146+L146</f>
        <v>48</v>
      </c>
      <c r="P146" s="10">
        <v>45454</v>
      </c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7"/>
      <c r="N147" s="1"/>
      <c r="O147" s="1"/>
      <c r="P147" s="1"/>
    </row>
    <row r="148" spans="1:16" x14ac:dyDescent="0.25">
      <c r="P148" s="9"/>
    </row>
    <row r="149" spans="1:16" x14ac:dyDescent="0.25">
      <c r="D149" s="7" t="s">
        <v>25</v>
      </c>
      <c r="E149" s="8">
        <f>SUM(E8:E147)</f>
        <v>3892462</v>
      </c>
      <c r="F149" s="8"/>
      <c r="G149" s="8"/>
      <c r="H149" s="8"/>
      <c r="I149" s="8">
        <f>SUM(I8:I147)</f>
        <v>960460</v>
      </c>
      <c r="J149" s="8">
        <f>SUM(J8:J147)</f>
        <v>1357795</v>
      </c>
      <c r="K149" s="8">
        <f>SUM(K8:K147)</f>
        <v>6223071</v>
      </c>
      <c r="L149" s="8">
        <f>SUM(L8:L147)</f>
        <v>15889603</v>
      </c>
      <c r="N149">
        <f>K149+L149</f>
        <v>22112674</v>
      </c>
    </row>
    <row r="150" spans="1:16" x14ac:dyDescent="0.25">
      <c r="E150" s="1"/>
      <c r="F150" s="1"/>
      <c r="G150" s="1"/>
      <c r="H150" s="1"/>
      <c r="I150" s="1"/>
      <c r="J150" s="1"/>
    </row>
    <row r="151" spans="1:16" x14ac:dyDescent="0.25">
      <c r="E151" s="1" t="s">
        <v>24</v>
      </c>
      <c r="F151" s="1"/>
      <c r="G151" s="6">
        <f>(E149+I149+J149)/1000000</f>
        <v>6.2107169999999998</v>
      </c>
      <c r="H151" s="1" t="s">
        <v>17</v>
      </c>
      <c r="J151" s="1"/>
      <c r="K151" s="7" t="s">
        <v>23</v>
      </c>
      <c r="L151" s="6">
        <f>L149/1000000</f>
        <v>15.889602999999999</v>
      </c>
      <c r="M151" s="1" t="s">
        <v>17</v>
      </c>
      <c r="N151" s="6">
        <f>N149/1000000</f>
        <v>22.112673999999998</v>
      </c>
      <c r="O151" s="1" t="s">
        <v>22</v>
      </c>
    </row>
    <row r="153" spans="1:16" x14ac:dyDescent="0.25">
      <c r="D153" s="1" t="s">
        <v>21</v>
      </c>
      <c r="E153" s="1"/>
      <c r="F153" s="1"/>
      <c r="G153" s="1"/>
      <c r="H153" s="1"/>
    </row>
    <row r="154" spans="1:16" x14ac:dyDescent="0.25">
      <c r="D154" s="1" t="s">
        <v>20</v>
      </c>
      <c r="E154" s="1"/>
      <c r="F154" s="1"/>
      <c r="G154" s="1"/>
      <c r="H154" s="4">
        <f>K156</f>
        <v>1089068.6974342468</v>
      </c>
      <c r="J154" t="s">
        <v>19</v>
      </c>
      <c r="K154">
        <f>E149+I149</f>
        <v>4852922</v>
      </c>
    </row>
    <row r="155" spans="1:16" x14ac:dyDescent="0.25">
      <c r="D155" s="1"/>
      <c r="E155" s="1" t="s">
        <v>18</v>
      </c>
      <c r="F155" s="1"/>
      <c r="G155" s="1"/>
      <c r="H155" s="6">
        <f>(E149+H154)/1000000</f>
        <v>4.9815306974342466</v>
      </c>
      <c r="I155" s="1" t="s">
        <v>17</v>
      </c>
      <c r="J155" t="s">
        <v>16</v>
      </c>
      <c r="K155" s="5">
        <f>E149/K154*100</f>
        <v>80.20862482438416</v>
      </c>
      <c r="L155" t="s">
        <v>15</v>
      </c>
    </row>
    <row r="156" spans="1:16" x14ac:dyDescent="0.25">
      <c r="D156" t="s">
        <v>14</v>
      </c>
      <c r="H156" s="5">
        <f>K155</f>
        <v>80.20862482438416</v>
      </c>
      <c r="I156" t="s">
        <v>13</v>
      </c>
      <c r="J156" t="s">
        <v>12</v>
      </c>
      <c r="K156" s="4">
        <f>K155/100*J149</f>
        <v>1089068.6974342468</v>
      </c>
    </row>
    <row r="157" spans="1:16" x14ac:dyDescent="0.25">
      <c r="F157" t="s">
        <v>11</v>
      </c>
    </row>
    <row r="158" spans="1:16" x14ac:dyDescent="0.25">
      <c r="B158" s="1" t="s">
        <v>10</v>
      </c>
    </row>
    <row r="159" spans="1:16" x14ac:dyDescent="0.25">
      <c r="C159" t="s">
        <v>321</v>
      </c>
      <c r="I159" s="3" t="s">
        <v>322</v>
      </c>
    </row>
    <row r="160" spans="1:16" x14ac:dyDescent="0.25">
      <c r="C160" s="2" t="s">
        <v>9</v>
      </c>
      <c r="D160" t="s">
        <v>8</v>
      </c>
    </row>
    <row r="161" spans="3:17" x14ac:dyDescent="0.25">
      <c r="C161" s="2"/>
      <c r="D161" t="s">
        <v>7</v>
      </c>
    </row>
    <row r="162" spans="3:17" x14ac:dyDescent="0.25">
      <c r="C162" s="2" t="s">
        <v>6</v>
      </c>
      <c r="D162" s="1" t="s">
        <v>5</v>
      </c>
      <c r="E162" t="s">
        <v>4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3:17" x14ac:dyDescent="0.25">
      <c r="D163" t="s">
        <v>3</v>
      </c>
    </row>
    <row r="164" spans="3:17" x14ac:dyDescent="0.25">
      <c r="D164" t="s">
        <v>2</v>
      </c>
    </row>
    <row r="165" spans="3:17" x14ac:dyDescent="0.25">
      <c r="D165" t="s">
        <v>323</v>
      </c>
    </row>
    <row r="166" spans="3:17" x14ac:dyDescent="0.25">
      <c r="D166" t="s">
        <v>327</v>
      </c>
    </row>
    <row r="167" spans="3:17" x14ac:dyDescent="0.25">
      <c r="D167" t="s">
        <v>324</v>
      </c>
    </row>
    <row r="168" spans="3:17" x14ac:dyDescent="0.25">
      <c r="C168" t="s">
        <v>1</v>
      </c>
    </row>
    <row r="169" spans="3:17" x14ac:dyDescent="0.25">
      <c r="C169" t="s">
        <v>0</v>
      </c>
    </row>
    <row r="170" spans="3:17" x14ac:dyDescent="0.25">
      <c r="C170" t="s">
        <v>325</v>
      </c>
    </row>
  </sheetData>
  <sortState xmlns:xlrd2="http://schemas.microsoft.com/office/spreadsheetml/2017/richdata2" ref="A6:P146">
    <sortCondition descending="1" ref="N6:N146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SITES league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Roddie Macpherson</dc:creator>
  <cp:lastModifiedBy>Roddie Macpherson</cp:lastModifiedBy>
  <dcterms:created xsi:type="dcterms:W3CDTF">2025-12-16T19:22:44Z</dcterms:created>
  <dcterms:modified xsi:type="dcterms:W3CDTF">2025-12-19T09:01:58Z</dcterms:modified>
</cp:coreProperties>
</file>