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nife\Downloads\"/>
    </mc:Choice>
  </mc:AlternateContent>
  <xr:revisionPtr revIDLastSave="0" documentId="13_ncr:1_{58DB3013-7C0C-4FDC-AA7B-CD73D8FC04C0}" xr6:coauthVersionLast="47" xr6:coauthVersionMax="47" xr10:uidLastSave="{00000000-0000-0000-0000-000000000000}"/>
  <bookViews>
    <workbookView xWindow="-108" yWindow="-108" windowWidth="23256" windowHeight="13176" tabRatio="598" activeTab="1" xr2:uid="{00000000-000D-0000-FFFF-FFFF00000000}"/>
  </bookViews>
  <sheets>
    <sheet name="Cover" sheetId="1" r:id="rId1"/>
    <sheet name="Skill Assessment" sheetId="3" r:id="rId2"/>
    <sheet name="Skill Recommendations" sheetId="4" r:id="rId3"/>
    <sheet name="Recommended Read" sheetId="2" r:id="rId4"/>
    <sheet name="Skill Mapping" sheetId="5" state="hidden" r:id="rId5"/>
    <sheet name="_Data" sheetId="6" state="hidden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1" i="6" l="1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G31" i="6" s="1"/>
  <c r="D25" i="6"/>
  <c r="D24" i="6"/>
  <c r="D23" i="6"/>
  <c r="G22" i="6"/>
  <c r="D22" i="6"/>
  <c r="D21" i="6"/>
  <c r="D20" i="6"/>
  <c r="D19" i="6"/>
  <c r="D18" i="6"/>
  <c r="D17" i="6"/>
  <c r="D16" i="6"/>
  <c r="D15" i="6"/>
  <c r="D14" i="6"/>
  <c r="D13" i="6"/>
  <c r="D12" i="6"/>
  <c r="D11" i="6"/>
  <c r="G10" i="6"/>
  <c r="D10" i="6"/>
  <c r="D9" i="6"/>
  <c r="D8" i="6"/>
  <c r="G7" i="6"/>
  <c r="D7" i="6"/>
  <c r="D6" i="6"/>
  <c r="D5" i="6"/>
  <c r="D4" i="6"/>
  <c r="D3" i="6"/>
  <c r="G2" i="6"/>
  <c r="D2" i="6"/>
  <c r="G51" i="6" l="1"/>
  <c r="G14" i="6"/>
  <c r="G30" i="6"/>
  <c r="G18" i="6"/>
  <c r="G8" i="6"/>
  <c r="G44" i="6"/>
  <c r="G47" i="6"/>
  <c r="G24" i="6"/>
  <c r="G46" i="6"/>
  <c r="G23" i="6"/>
  <c r="G15" i="6"/>
  <c r="G38" i="6"/>
  <c r="G26" i="6"/>
  <c r="G50" i="6"/>
  <c r="G6" i="6"/>
  <c r="G16" i="6"/>
  <c r="G39" i="6"/>
  <c r="G42" i="6"/>
  <c r="G4" i="6"/>
  <c r="G20" i="6"/>
  <c r="G36" i="6"/>
  <c r="G5" i="6"/>
  <c r="G21" i="6"/>
  <c r="G29" i="6"/>
  <c r="G45" i="6"/>
  <c r="G12" i="6"/>
  <c r="G28" i="6"/>
  <c r="G13" i="6"/>
  <c r="G37" i="6"/>
  <c r="G32" i="6"/>
  <c r="G40" i="6"/>
  <c r="G48" i="6"/>
  <c r="G9" i="6"/>
  <c r="G17" i="6"/>
  <c r="G25" i="6"/>
  <c r="G33" i="6"/>
  <c r="G41" i="6"/>
  <c r="G49" i="6"/>
  <c r="G34" i="6"/>
  <c r="G3" i="6"/>
  <c r="G11" i="6"/>
  <c r="G19" i="6"/>
  <c r="G27" i="6"/>
  <c r="G35" i="6"/>
  <c r="G43" i="6"/>
  <c r="B40" i="4" l="1"/>
  <c r="E42" i="4"/>
  <c r="E51" i="4"/>
  <c r="C43" i="4"/>
  <c r="B44" i="4"/>
  <c r="C33" i="4"/>
  <c r="D53" i="4"/>
  <c r="C11" i="4"/>
  <c r="C39" i="4"/>
  <c r="D21" i="4"/>
  <c r="E18" i="4"/>
  <c r="D6" i="4"/>
  <c r="B29" i="4"/>
  <c r="C50" i="4"/>
  <c r="D51" i="4"/>
  <c r="C17" i="4"/>
  <c r="D52" i="4"/>
  <c r="C26" i="4"/>
  <c r="B21" i="4"/>
  <c r="E47" i="4"/>
  <c r="E35" i="4"/>
  <c r="D43" i="4"/>
  <c r="B51" i="4"/>
  <c r="C10" i="4"/>
  <c r="B46" i="4"/>
  <c r="E33" i="4"/>
  <c r="E14" i="4"/>
  <c r="C25" i="4"/>
  <c r="B17" i="4"/>
  <c r="C12" i="4"/>
  <c r="D44" i="4"/>
  <c r="C40" i="4"/>
  <c r="E43" i="4"/>
  <c r="B10" i="4"/>
  <c r="E28" i="4"/>
  <c r="B28" i="4"/>
  <c r="C51" i="4"/>
  <c r="D17" i="4"/>
  <c r="C48" i="4"/>
  <c r="C35" i="4"/>
  <c r="E53" i="4"/>
  <c r="E20" i="4"/>
  <c r="E54" i="4"/>
  <c r="E49" i="4"/>
  <c r="D9" i="4"/>
  <c r="E12" i="4"/>
  <c r="C38" i="4"/>
  <c r="E50" i="4"/>
  <c r="D5" i="4"/>
  <c r="B12" i="4"/>
  <c r="C54" i="4"/>
  <c r="C53" i="4"/>
  <c r="C44" i="4"/>
  <c r="B8" i="4"/>
  <c r="C37" i="4"/>
  <c r="D50" i="4"/>
  <c r="E25" i="4"/>
  <c r="B9" i="4"/>
  <c r="D36" i="4"/>
  <c r="E30" i="4"/>
  <c r="D31" i="4"/>
  <c r="B34" i="4"/>
  <c r="E10" i="4"/>
  <c r="B5" i="4"/>
  <c r="C34" i="4"/>
  <c r="D32" i="4"/>
  <c r="B52" i="4"/>
  <c r="E27" i="4"/>
  <c r="D27" i="4"/>
  <c r="B35" i="4"/>
  <c r="D42" i="4"/>
  <c r="B30" i="4"/>
  <c r="E17" i="4"/>
  <c r="D41" i="4"/>
  <c r="C46" i="4"/>
  <c r="E52" i="4"/>
  <c r="C14" i="4"/>
  <c r="D28" i="4"/>
  <c r="B48" i="4"/>
  <c r="E15" i="4"/>
  <c r="B15" i="4"/>
  <c r="B11" i="4"/>
  <c r="C41" i="4"/>
  <c r="C8" i="4"/>
  <c r="C19" i="4"/>
  <c r="D14" i="4"/>
  <c r="D13" i="4"/>
  <c r="B37" i="4"/>
  <c r="E22" i="4"/>
  <c r="C24" i="4"/>
  <c r="B20" i="4"/>
  <c r="C15" i="4"/>
  <c r="D10" i="4"/>
  <c r="C29" i="4"/>
  <c r="B33" i="4"/>
  <c r="B16" i="4"/>
  <c r="E26" i="4"/>
  <c r="C21" i="4"/>
  <c r="C18" i="4"/>
  <c r="E41" i="4"/>
  <c r="C42" i="4"/>
  <c r="E37" i="4"/>
  <c r="C32" i="4"/>
  <c r="C52" i="4"/>
  <c r="B47" i="4"/>
  <c r="E29" i="4"/>
  <c r="C13" i="4"/>
  <c r="E46" i="4"/>
  <c r="C20" i="4"/>
  <c r="D35" i="4"/>
  <c r="C5" i="4"/>
  <c r="B39" i="4"/>
  <c r="D46" i="4"/>
  <c r="D23" i="4"/>
  <c r="B31" i="4"/>
  <c r="D38" i="4"/>
  <c r="B26" i="4"/>
  <c r="E13" i="4"/>
  <c r="D37" i="4"/>
  <c r="C30" i="4"/>
  <c r="E44" i="4"/>
  <c r="E48" i="4"/>
  <c r="D24" i="4"/>
  <c r="E7" i="4"/>
  <c r="D22" i="4"/>
  <c r="B45" i="4"/>
  <c r="D8" i="4"/>
  <c r="C27" i="4"/>
  <c r="B6" i="4"/>
  <c r="E24" i="4"/>
  <c r="E34" i="4"/>
  <c r="B54" i="4"/>
  <c r="B25" i="4"/>
  <c r="C22" i="4"/>
  <c r="D47" i="4"/>
  <c r="C9" i="4"/>
  <c r="B42" i="4"/>
  <c r="B43" i="4"/>
  <c r="D49" i="4"/>
  <c r="E6" i="4"/>
  <c r="E31" i="4"/>
  <c r="E21" i="4"/>
  <c r="E23" i="4"/>
  <c r="D19" i="4"/>
  <c r="D34" i="4"/>
  <c r="E9" i="4"/>
  <c r="C6" i="4"/>
  <c r="E40" i="4"/>
  <c r="D20" i="4"/>
  <c r="E11" i="4"/>
  <c r="D15" i="4"/>
  <c r="B23" i="4"/>
  <c r="D30" i="4"/>
  <c r="B18" i="4"/>
  <c r="E5" i="4"/>
  <c r="D29" i="4"/>
  <c r="B53" i="4"/>
  <c r="E36" i="4"/>
  <c r="C36" i="4"/>
  <c r="D16" i="4"/>
  <c r="B36" i="4"/>
  <c r="C31" i="4"/>
  <c r="D7" i="4"/>
  <c r="C45" i="4"/>
  <c r="C16" i="4"/>
  <c r="C7" i="4"/>
  <c r="D18" i="4"/>
  <c r="B41" i="4"/>
  <c r="B24" i="4"/>
  <c r="B7" i="4"/>
  <c r="E38" i="4"/>
  <c r="E45" i="4"/>
  <c r="E8" i="4"/>
  <c r="B50" i="4"/>
  <c r="D48" i="4"/>
  <c r="D39" i="4"/>
  <c r="D54" i="4"/>
  <c r="B13" i="4"/>
  <c r="D40" i="4"/>
  <c r="E39" i="4"/>
  <c r="B38" i="4"/>
  <c r="D45" i="4"/>
  <c r="E19" i="4"/>
  <c r="B27" i="4"/>
  <c r="B22" i="4"/>
  <c r="D33" i="4"/>
  <c r="E16" i="4"/>
  <c r="C47" i="4"/>
  <c r="D11" i="4"/>
  <c r="B19" i="4"/>
  <c r="D26" i="4"/>
  <c r="B14" i="4"/>
  <c r="C49" i="4"/>
  <c r="D25" i="4"/>
  <c r="B49" i="4"/>
  <c r="E32" i="4"/>
  <c r="C28" i="4"/>
  <c r="D12" i="4"/>
  <c r="B32" i="4"/>
  <c r="C23" i="4"/>
</calcChain>
</file>

<file path=xl/sharedStrings.xml><?xml version="1.0" encoding="utf-8"?>
<sst xmlns="http://schemas.openxmlformats.org/spreadsheetml/2006/main" count="565" uniqueCount="202">
  <si>
    <t>AI Skill Gap Analysis</t>
  </si>
  <si>
    <t>For the Security Professional navigating the AI era</t>
  </si>
  <si>
    <t>Select the skills you use  ·  See your personalised learning plan</t>
  </si>
  <si>
    <t xml:space="preserve">  50 skills  —  across 5 domains: Technical, Incident Response, Risk &amp; Compliance, Strategy &amp; Leadership, Secure Software</t>
  </si>
  <si>
    <t>YOUR DETAILS</t>
  </si>
  <si>
    <t>Name</t>
  </si>
  <si>
    <t>Date</t>
  </si>
  <si>
    <t>HOW TO USE</t>
  </si>
  <si>
    <t>Step 1 — Skill Assessment</t>
  </si>
  <si>
    <t>Go to the Skill Assessment tab. For each skill listed, select "Yes" in the "I Use This Skill" column if it is part of your current role. Skip anything you never touch — honesty gives you a more useful result.</t>
  </si>
  <si>
    <t>Step 2 — Skill Recommendations</t>
  </si>
  <si>
    <t>Switch to the Skill Recommendations tab. It automatically shows only the skills you selected — no gaps, no blank rows. For each skill you'll see the human soft skill to develop, and what the skill looks like when AI is in the loop.</t>
  </si>
  <si>
    <t>Step 3 — Take action</t>
  </si>
  <si>
    <t>Use your recommendations in a career conversation, a 1:1 with your manager, or as input to your personal development plan. The Skill Mapping tab is a complete reference — hide it once you're set up.</t>
  </si>
  <si>
    <t>© SecurityScientist · www.securityscientist.net</t>
  </si>
  <si>
    <t>Recommended Read</t>
  </si>
  <si>
    <t>The book behind this skill framework</t>
  </si>
  <si>
    <t>THE BOOK</t>
  </si>
  <si>
    <t>The Next-Gen Information</t>
  </si>
  <si>
    <t>Security Professional</t>
  </si>
  <si>
    <t>Vincent van Dijk  ·  Foreword by Prof. Dr. Yuri Bobbert</t>
  </si>
  <si>
    <t>What it takes to thrive in an AI-first security landscape</t>
  </si>
  <si>
    <t>→  Why technical skill alone is no longer enough — and what separates professionals who shape strategy from those who just execute it.</t>
  </si>
  <si>
    <t>→  How to make your security work visible — translating invisible wins into business value that executives and boards can't ignore.</t>
  </si>
  <si>
    <t>→  The mindset shift AI demands — from tool operator to trusted advisor, as LLMs handle more of the technical heavy lifting every year.</t>
  </si>
  <si>
    <t>Ready to go deeper?</t>
  </si>
  <si>
    <t>This skill framework is built on the 10 characteristics from the book. If you want to understand the thinking behind it — and develop the habits that make the difference in an AI-first security career — the book is the next step.</t>
  </si>
  <si>
    <t>→  View the book and purchase options</t>
  </si>
  <si>
    <t>Skill Assessment — Select the skills you use</t>
  </si>
  <si>
    <t>Competency / Skill</t>
  </si>
  <si>
    <t>Category</t>
  </si>
  <si>
    <t>I Use This Skill</t>
  </si>
  <si>
    <t>Technical</t>
  </si>
  <si>
    <t>Vulnerability scanning &amp; assessment</t>
  </si>
  <si>
    <t>Security log analysis &amp; SIEM triage</t>
  </si>
  <si>
    <t>Penetration testing (execution)</t>
  </si>
  <si>
    <t>Malware analysis &amp; reverse engineering</t>
  </si>
  <si>
    <t>Network traffic analysis</t>
  </si>
  <si>
    <t>Cloud security configuration review</t>
  </si>
  <si>
    <t>Secure code review</t>
  </si>
  <si>
    <t>Incident detection &amp; alerting</t>
  </si>
  <si>
    <t>Patch management &amp; prioritisation</t>
  </si>
  <si>
    <t>Identity &amp; access management (IAM)</t>
  </si>
  <si>
    <t>Threat intelligence analysis</t>
  </si>
  <si>
    <t>Cryptography &amp; PKI management</t>
  </si>
  <si>
    <t>Endpoint security &amp; EDR</t>
  </si>
  <si>
    <t>Container / Kubernetes security</t>
  </si>
  <si>
    <t>Security automation &amp; scripting</t>
  </si>
  <si>
    <t>Threat hunting</t>
  </si>
  <si>
    <t>Incident Response</t>
  </si>
  <si>
    <t>Initial triage &amp; containment</t>
  </si>
  <si>
    <t>Forensic investigation</t>
  </si>
  <si>
    <t>Root cause analysis</t>
  </si>
  <si>
    <t>Crisis communication</t>
  </si>
  <si>
    <t>Post-incident reporting</t>
  </si>
  <si>
    <t>Evidence preservation &amp; chain of custody</t>
  </si>
  <si>
    <t>Ransomware / extortion response</t>
  </si>
  <si>
    <t>Tabletop exercise facilitation</t>
  </si>
  <si>
    <t>Risk &amp; Compliance</t>
  </si>
  <si>
    <t>Risk assessment &amp; scoring</t>
  </si>
  <si>
    <t>Policy writing &amp; maintenance</t>
  </si>
  <si>
    <t>Compliance gap analysis</t>
  </si>
  <si>
    <t>Audit preparation &amp; evidence</t>
  </si>
  <si>
    <t>Third-party / vendor risk review</t>
  </si>
  <si>
    <t>Data classification &amp; handling</t>
  </si>
  <si>
    <t>Business continuity / DR planning</t>
  </si>
  <si>
    <t>Regulatory change monitoring</t>
  </si>
  <si>
    <t>Security metrics &amp; reporting</t>
  </si>
  <si>
    <t>Strategy &amp; Leadership</t>
  </si>
  <si>
    <t>Security strategy development</t>
  </si>
  <si>
    <t>Budget planning &amp; justification</t>
  </si>
  <si>
    <t>Board &amp; executive communication</t>
  </si>
  <si>
    <t>Security awareness &amp; culture</t>
  </si>
  <si>
    <t>Team leadership &amp; mentoring</t>
  </si>
  <si>
    <t>Vendor &amp; contract negotiation</t>
  </si>
  <si>
    <t>Translating risk to business impact</t>
  </si>
  <si>
    <t>Security architecture advisory</t>
  </si>
  <si>
    <t>Hiring &amp; building security teams</t>
  </si>
  <si>
    <t>Stakeholder management</t>
  </si>
  <si>
    <t>Secure Software</t>
  </si>
  <si>
    <t>Secure SDLC &amp; DevSecOps</t>
  </si>
  <si>
    <t>Threat modelling (applications)</t>
  </si>
  <si>
    <t>Security requirements &amp; design review</t>
  </si>
  <si>
    <t>SAST / DAST tooling</t>
  </si>
  <si>
    <t>API security</t>
  </si>
  <si>
    <t>Dependency &amp; supply chain security</t>
  </si>
  <si>
    <t>Secure coding practices</t>
  </si>
  <si>
    <t>📊 My AI Skill Recommendations</t>
  </si>
  <si>
    <t>Only your selected skills appear below. Tick "Yes" in the Skill Assessment sheet to add skills to this list.</t>
  </si>
  <si>
    <t>Skill</t>
  </si>
  <si>
    <t>Soft Skill to Develop</t>
  </si>
  <si>
    <t>Skill in the AI Era</t>
  </si>
  <si>
    <t>💡 Go to Skill Assessment → tick "Yes" for skills you use → return here to see your personalised recommendations</t>
  </si>
  <si>
    <t>Skill Mapping — Complete reference of all skills</t>
  </si>
  <si>
    <t>Reference sheet — you can hide this once set up.</t>
  </si>
  <si>
    <t>Risk prioritisation judgment — deciding which findings to escalate, accept, or defer</t>
  </si>
  <si>
    <t>Prompting an LLM to reason across hundreds of findings at once — so you extract what actually needs action from what is just noise.</t>
  </si>
  <si>
    <t>Hypothesis discipline — reasoning to root cause before acting on AI-generated alerts</t>
  </si>
  <si>
    <t>The art of asking AI the right questions about log data — framing your hypothesis precisely enough that it returns a targeted analysis, not just a wall of text.</t>
  </si>
  <si>
    <t>Business impact translation — framing technical findings as organisational risk, not just vulnerabilities</t>
  </si>
  <si>
    <t>Prompting an LLM to generate attacker-perspective analysis and draft report sections at speed — so more time goes to testing, less to documentation.</t>
  </si>
  <si>
    <t>Escalation judgment — when to pull in IR vs. contain quietly</t>
  </si>
  <si>
    <t>The art of asking AI the right questions about malware behaviour and deobfuscated code — extracting behavioural insight that would otherwise take hours of manual analysis.</t>
  </si>
  <si>
    <t>Exception judgment — deciding which deviations warrant investigation vs. noise</t>
  </si>
  <si>
    <t>Learning to communicate ambiguous traffic patterns to an LLM in a way that produces structured, useful reasoning — turning vague anomalies into investigation priorities.</t>
  </si>
  <si>
    <t>Remediation communication — briefing engineers on findings persuasively</t>
  </si>
  <si>
    <t>Prompting an LLM to process large config outputs and surface misalignments against benchmarks — covering complex environments faster than any manual review.</t>
  </si>
  <si>
    <t>Developer influence — getting developers to act on findings without friction</t>
  </si>
  <si>
    <t>The art of asking AI the right questions about a codebase — framing requests precisely enough to surface real vulnerability patterns and generate developer-ready explanations at scale.</t>
  </si>
  <si>
    <t>Tuning judgment — deciding what AI should and should not alert on</t>
  </si>
  <si>
    <t>Learning to communicate detection intent to an LLM clearly enough that it helps you draft, critique and iterate alert rules — reasoning about logic without getting lost in syntax.</t>
  </si>
  <si>
    <t>Prioritisation communication — presenting patch risk to business owners convincingly</t>
  </si>
  <si>
    <t>Prompting an LLM to reason across large patch backlogs — weighing exploitability, asset criticality and business context at a speed no spreadsheet process can match.</t>
  </si>
  <si>
    <t>Access governance communication — explaining least-privilege to non-technical stakeholders</t>
  </si>
  <si>
    <t>The art of asking AI the right questions about access data — structuring queries precisely enough to surface risky patterns and exceptions across large datasets in seconds.</t>
  </si>
  <si>
    <t>Intelligence-to-action translation — turning threat data into decisions, not reports</t>
  </si>
  <si>
    <t>Designing an AI agent that continuously monitors and synthesises threat feeds — turning information overload into a single, decision-ready briefing without manual effort.</t>
  </si>
  <si>
    <t>Technical risk translation — making cryptographic complexity legible to business decision-makers</t>
  </si>
  <si>
    <t>Prompting an LLM to work through large certificate inventories and configuration data — surfacing risk and generating business-readable findings at a scale no manual audit matches.</t>
  </si>
  <si>
    <t>Signal-to-noise discipline — tuning EDR alerts so the team investigates real threats, not tool noise</t>
  </si>
  <si>
    <t>The art of asking AI the right questions about high-volume alert data — structuring queries so it identifies investigation priorities and drafts triage rationale faster than any manual process.</t>
  </si>
  <si>
    <t>Remediation influence — getting engineering teams to act on container risk findings</t>
  </si>
  <si>
    <t>Prompting an LLM to process complex policy and configuration output — extracting what matters and generating clear, actionable remediation guidance engineering teams will actually use.</t>
  </si>
  <si>
    <t>Structured thinking — breaking security needs into precise, testable logic before building automation</t>
  </si>
  <si>
    <t>Building AI systems that generate, test and iterate security scripts — treating an LLM as a pair-programmer to produce and refine automation faster than writing from scratch.</t>
  </si>
  <si>
    <t>Hypothesis thinking — forming and testing threat assumptions without confirmed alerts</t>
  </si>
  <si>
    <t>Designing an AI agent that explores large datasets against a hunt hypothesis — generating query ideas, interpreting results and expanding leads at a speed no manual process can match.</t>
  </si>
  <si>
    <t>Override judgment — knowing when to pause automated response and take manual control</t>
  </si>
  <si>
    <t>Designing an AI agent that synthesises alert data, system context and potential impact in real time — compressing the critical first minutes of triage into a structured, actionable picture.</t>
  </si>
  <si>
    <t>Evidence storytelling — assembling fragmented facts into a clear, credible and defensible incident narrative</t>
  </si>
  <si>
    <t>The art of asking AI the right questions across large volumes of evidence and timeline data — framing requests so it assembles a coherent picture faster than any manual correlation process.</t>
  </si>
  <si>
    <t>Systemic thinking — connecting technical root cause to organisational failures</t>
  </si>
  <si>
    <t>Learning to communicate incident complexity to an LLM in a way that produces useful causal reasoning — turning fragmented findings into a structured, defensible explanation.</t>
  </si>
  <si>
    <t>Stakeholder influence under pressure — delivering bad news clearly to executives and lawyers</t>
  </si>
  <si>
    <t>Prompting an LLM to generate audience-appropriate draft communications under time pressure — so your energy goes on judgment and delivery, not staring at a blank page.</t>
  </si>
  <si>
    <t>Accountability framing — presenting lessons-learned in a way that drives change, not blame</t>
  </si>
  <si>
    <t>Prompting an LLM to extract timeline structure and draft report sections from raw incident data — compressing report writing from days to hours.</t>
  </si>
  <si>
    <t>Process discipline — maintaining a rigorous, documented chain of actions that holds up to external scrutiny</t>
  </si>
  <si>
    <t>Building AI systems that generate structured custody logs, documentation templates and audit-ready summaries — reducing manual recording effort without sacrificing legal rigour.</t>
  </si>
  <si>
    <t>Negotiation and pressure management — keeping stakeholders calm while containing damage</t>
  </si>
  <si>
    <t>The art of asking AI the right questions under pressure — framing recovery scenarios and decision frameworks precisely enough that its output compresses critical thinking time when every minute counts.</t>
  </si>
  <si>
    <t>Facilitation and adaptability — reading participant dynamics and adjusting scenarios to expose real gaps, not just check boxes</t>
  </si>
  <si>
    <t>Designing an AI agent that generates realistic, varied attack scenarios at scale — building a library of exercises that would take weeks to write manually.</t>
  </si>
  <si>
    <t>Risk communication — translating scores into decisions business leaders can act on</t>
  </si>
  <si>
    <t>The art of asking AI the right questions about risk data — structuring queries so it returns prioritised, business-readable output that would take days to produce manually.</t>
  </si>
  <si>
    <t>Organisational empathy — writing policies that fit how people actually work, not just how they should work</t>
  </si>
  <si>
    <t>Prompting an LLM to generate and iterate policy drafts against specific frameworks and contexts — compressing weeks of drafting into a starting point you can shape and refine.</t>
  </si>
  <si>
    <t>Prioritisation influence — getting remediation prioritised against competing business demands</t>
  </si>
  <si>
    <t>Building AI systems that map controls across frameworks at scale — identifying gaps and generating prioritised remediation lists faster than any manual comparison process.</t>
  </si>
  <si>
    <t>Credibility under scrutiny — demonstrating organised, evidence-backed control that builds auditor confidence</t>
  </si>
  <si>
    <t>Prompting an LLM to structure evidence, generate control narratives and anticipate auditor questions — compressing weeks of audit prep into focused, targeted work.</t>
  </si>
  <si>
    <t>Negotiation and escalation — pushing back on vendors with weak security posture</t>
  </si>
  <si>
    <t>The art of asking AI the right questions about vendor responses — structuring queries to surface gaps, inconsistencies and risk indicators across large questionnaire sets instantly.</t>
  </si>
  <si>
    <t>Context sensitivity — applying classification rules flexibly to real-world situations without undermining policy intent</t>
  </si>
  <si>
    <t>Learning to communicate ambiguous classification scenarios to an LLM in a way that produces consistent, usable guidance — clearing edge cases that would otherwise pile up on your desk.</t>
  </si>
  <si>
    <t>Stakeholder alignment — getting business units to own their recovery responsibilities</t>
  </si>
  <si>
    <t>Prompting an LLM to generate failure scenarios, draft recovery plans and produce plain-language summaries for business stakeholders — covering complex environments quickly and consistently.</t>
  </si>
  <si>
    <t>Impact translation — explaining new regulatory requirements in operational terms</t>
  </si>
  <si>
    <t>Designing an AI agent that monitors regulatory publications and surfaces relevant changes — so nothing slips through and you always know what changed, what it means and what to do next.</t>
  </si>
  <si>
    <t>Narrative framing — turning metrics into a story that drives board-level decisions</t>
  </si>
  <si>
    <t>Learning to communicate what you need from security data to an LLM clearly enough that it generates draft narratives — turning raw metrics into board-ready insight faster than manual analysis.</t>
  </si>
  <si>
    <t>Strategic influence — shaping decisions without formal authority</t>
  </si>
  <si>
    <t>The art of asking AI the right questions about the threat landscape, peer benchmarks and strategic options — getting a richer analytical base to reason from than any manual research process delivers.</t>
  </si>
  <si>
    <t>Financial storytelling — connecting security spend to business outcomes in ROI language</t>
  </si>
  <si>
    <t>Building AI systems that model risk scenarios and generate financial impact estimates — producing the quantitative foundation for a business case faster than building it from scratch.</t>
  </si>
  <si>
    <t>Executive presence — simplifying complexity and owning high-pressure conversations</t>
  </si>
  <si>
    <t>Prompting an LLM to generate and rapidly iterate executive-ready drafts — compressing the gap between raw information and a polished, audience-appropriate message.</t>
  </si>
  <si>
    <t>Behaviour change communication — motivating people who do not care about security</t>
  </si>
  <si>
    <t>Designing an AI agent that generates and personalises training content, scenarios and communications at scale — producing in hours what would take a team weeks to create manually.</t>
  </si>
  <si>
    <t>Growth leadership — creating conditions where people feel safe to learn, fail and improve</t>
  </si>
  <si>
    <t>Learning to communicate individual context to an LLM precisely enough that it generates genuinely useful development frameworks, feedback and coaching questions — not generic output.</t>
  </si>
  <si>
    <t>Commercial influence — getting what you need from vendors without escalating to legal</t>
  </si>
  <si>
    <t>The art of asking AI the right questions about contract language — framing queries so it surfaces risky clauses, inconsistencies and gaps across long documents in seconds.</t>
  </si>
  <si>
    <t>Business language fluency — speaking in revenue, cost, and reputation — not CVEs</t>
  </si>
  <si>
    <t>Prompting an LLM to generate financial impact models and business-language risk summaries — producing in minutes what would otherwise require hours of translation work.</t>
  </si>
  <si>
    <t>Strategic framing — presenting architecture decisions in terms of business risk and agility</t>
  </si>
  <si>
    <t>Learning to communicate architecture complexity to an LLM in a way that produces genuinely useful trade-off analysis — giving you a structured view across complex options quickly.</t>
  </si>
  <si>
    <t>Culture and mindset assessment — identifying candidates who combine technical grounding with the adaptability and boldness the organisation needs</t>
  </si>
  <si>
    <t>Prompting an LLM to generate role-specific interview questions, scoring rubrics and candidate comparison frameworks — bringing structure and consistency to hiring decisions at scale.</t>
  </si>
  <si>
    <t>Influence without authority — aligning stakeholders who have competing priorities</t>
  </si>
  <si>
    <t>Learning to communicate stakeholder complexity to an LLM in a way that generates genuinely useful briefing material and objection mapping — giving every important conversation better preparation.</t>
  </si>
  <si>
    <t>Process influence — embedding security into delivery without slowing engineering teams</t>
  </si>
  <si>
    <t>Building AI systems that generate security gate definitions, pipeline policies and developer-facing guidance — producing consistent, usable requirements across multiple teams at speed.</t>
  </si>
  <si>
    <t>Developer-led teaching — guiding developers to surface threats themselves, using their language and priorities</t>
  </si>
  <si>
    <t>Designing an AI agent that generates threat models from architecture descriptions — producing a structured starting point for developer sessions that would take hours to build manually.</t>
  </si>
  <si>
    <t>Precision communication — writing security requirements that engineers can actually implement</t>
  </si>
  <si>
    <t>Prompting an LLM to analyse design documents and surface missing controls at scale — covering complex systems faster and more consistently than manual review alone.</t>
  </si>
  <si>
    <t>Triage judgment — deciding which tool findings are genuine risks vs. false positives</t>
  </si>
  <si>
    <t>The art of asking AI the right questions about scan output — framing queries so it contextualises and prioritises findings, turning hundreds of results into an actionable shortlist.</t>
  </si>
  <si>
    <t>Exposure translation — making invisible API risks legible to product owners in terms they can act on</t>
  </si>
  <si>
    <t>The art of asking AI the right questions about API designs and specifications — structuring queries to surface exposure risks across large, complex surfaces faster than manual review.</t>
  </si>
  <si>
    <t>Escalation influence — getting engineering teams to prioritise vulnerable dependency updates</t>
  </si>
  <si>
    <t>Designing an AI agent that reasons across large dependency trees — generating risk-ranked remediation lists and business-readable impact summaries that make the case for urgent action.</t>
  </si>
  <si>
    <t>Developer coaching — building security habits in teams without creating friction</t>
  </si>
  <si>
    <t>Learning to communicate vulnerability context to an LLM in a way that generates genuinely useful explanations and coaching material in developer language — at a scale no manual effort matches.</t>
  </si>
  <si>
    <t>#</t>
  </si>
  <si>
    <t>Selected</t>
  </si>
  <si>
    <t>Soft Skill</t>
  </si>
  <si>
    <t>AI Recommendation</t>
  </si>
  <si>
    <t>Compact Row</t>
  </si>
  <si>
    <t xml:space="preserve">  2 skills  —  the human soft skill to develop  ·  what the skill looks like with AI in the loop</t>
  </si>
  <si>
    <t xml:space="preserve">  Personalised recommendations  —  built automatically from the skills you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</si>
</sst>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"/>
    </font>
    <font>
      <b/>
      <sz val="32"/>
      <color rgb="FFFFFFFF"/>
      <name val="Arial"/>
      <charset val="1"/>
    </font>
    <font>
      <i/>
      <sz val="13"/>
      <color rgb="FFA8C4E0"/>
      <name val="Arial"/>
      <charset val="1"/>
    </font>
    <font>
      <sz val="10"/>
      <color rgb="FF7A9BBF"/>
      <name val="Arial"/>
      <charset val="1"/>
    </font>
    <font>
      <sz val="10"/>
      <color rgb="FFFFFFFF"/>
      <name val="Arial"/>
      <charset val="1"/>
    </font>
    <font>
      <b/>
      <sz val="9"/>
      <color rgb="FF2874A6"/>
      <name val="Arial"/>
      <charset val="1"/>
    </font>
    <font>
      <b/>
      <sz val="10"/>
      <color rgb="FF16213E"/>
      <name val="Arial"/>
      <charset val="1"/>
    </font>
    <font>
      <b/>
      <sz val="11"/>
      <color rgb="FF16213E"/>
      <name val="Arial"/>
      <charset val="1"/>
    </font>
    <font>
      <sz val="10"/>
      <color rgb="FF444444"/>
      <name val="Arial"/>
      <charset val="1"/>
    </font>
    <font>
      <i/>
      <sz val="9"/>
      <color rgb="FF888888"/>
      <name val="Arial"/>
      <charset val="1"/>
    </font>
    <font>
      <b/>
      <sz val="24"/>
      <color rgb="FFFFFFFF"/>
      <name val="Arial"/>
      <charset val="1"/>
    </font>
    <font>
      <i/>
      <sz val="11"/>
      <color rgb="FFA8C4E0"/>
      <name val="Arial"/>
      <charset val="1"/>
    </font>
    <font>
      <b/>
      <sz val="17"/>
      <color rgb="FF0F3460"/>
      <name val="Arial"/>
      <charset val="1"/>
    </font>
    <font>
      <i/>
      <sz val="10"/>
      <color rgb="FF888888"/>
      <name val="Arial"/>
      <charset val="1"/>
    </font>
    <font>
      <sz val="10"/>
      <color rgb="FF222222"/>
      <name val="Arial"/>
      <charset val="1"/>
    </font>
    <font>
      <b/>
      <sz val="13"/>
      <color rgb="FF0F3460"/>
      <name val="Arial"/>
      <charset val="1"/>
    </font>
    <font>
      <b/>
      <u/>
      <sz val="11"/>
      <color rgb="FF2874A6"/>
      <name val="Arial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9"/>
      <color rgb="FF666666"/>
      <name val="Arial"/>
      <charset val="1"/>
    </font>
    <font>
      <sz val="9"/>
      <color rgb="FF000000"/>
      <name val="Arial"/>
      <charset val="1"/>
    </font>
    <font>
      <b/>
      <sz val="15"/>
      <color rgb="FF0F3460"/>
      <name val="Arial"/>
      <charset val="1"/>
    </font>
    <font>
      <i/>
      <sz val="10"/>
      <color rgb="FF555555"/>
      <name val="Arial"/>
      <charset val="1"/>
    </font>
    <font>
      <sz val="9"/>
      <name val="Arial"/>
      <charset val="1"/>
    </font>
    <font>
      <i/>
      <sz val="9"/>
      <color rgb="FF999999"/>
      <name val="Arial"/>
      <charset val="1"/>
    </font>
    <font>
      <i/>
      <sz val="9"/>
      <color rgb="FF777777"/>
      <name val="Arial"/>
      <charset val="1"/>
    </font>
  </fonts>
  <fills count="20">
    <fill>
      <patternFill patternType="none"/>
    </fill>
    <fill>
      <patternFill patternType="gray125"/>
    </fill>
    <fill>
      <patternFill patternType="solid">
        <fgColor rgb="FF0F3460"/>
        <bgColor rgb="FF0A2444"/>
      </patternFill>
    </fill>
    <fill>
      <patternFill patternType="solid">
        <fgColor rgb="FF0A2444"/>
        <bgColor rgb="FF16213E"/>
      </patternFill>
    </fill>
    <fill>
      <patternFill patternType="solid">
        <fgColor rgb="FFFFFFFF"/>
        <bgColor rgb="FFF8FAFC"/>
      </patternFill>
    </fill>
    <fill>
      <patternFill patternType="solid">
        <fgColor rgb="FFE8F0FA"/>
        <bgColor rgb="FFE8F4FD"/>
      </patternFill>
    </fill>
    <fill>
      <patternFill patternType="solid">
        <fgColor rgb="FFEEF4FB"/>
        <bgColor rgb="FFEEF2F7"/>
      </patternFill>
    </fill>
    <fill>
      <patternFill patternType="solid">
        <fgColor rgb="FF16213E"/>
        <bgColor rgb="FF0A2444"/>
      </patternFill>
    </fill>
    <fill>
      <patternFill patternType="solid">
        <fgColor rgb="FF1A5276"/>
        <bgColor rgb="FF334466"/>
      </patternFill>
    </fill>
    <fill>
      <patternFill patternType="solid">
        <fgColor rgb="FFE8F4FD"/>
        <bgColor rgb="FFE8F0FA"/>
      </patternFill>
    </fill>
    <fill>
      <patternFill patternType="solid">
        <fgColor rgb="FF784212"/>
        <bgColor rgb="FF9C4400"/>
      </patternFill>
    </fill>
    <fill>
      <patternFill patternType="solid">
        <fgColor rgb="FFFEF9E7"/>
        <bgColor rgb="FFFFF3E0"/>
      </patternFill>
    </fill>
    <fill>
      <patternFill patternType="solid">
        <fgColor rgb="FF1D6A39"/>
        <bgColor rgb="FF1A5276"/>
      </patternFill>
    </fill>
    <fill>
      <patternFill patternType="solid">
        <fgColor rgb="FFEAFAF1"/>
        <bgColor rgb="FFEEF4FB"/>
      </patternFill>
    </fill>
    <fill>
      <patternFill patternType="solid">
        <fgColor rgb="FF6C3483"/>
        <bgColor rgb="FF555555"/>
      </patternFill>
    </fill>
    <fill>
      <patternFill patternType="solid">
        <fgColor rgb="FFF9EBFF"/>
        <bgColor rgb="FFEEF2F7"/>
      </patternFill>
    </fill>
    <fill>
      <patternFill patternType="solid">
        <fgColor rgb="FF9C4400"/>
        <bgColor rgb="FF784212"/>
      </patternFill>
    </fill>
    <fill>
      <patternFill patternType="solid">
        <fgColor rgb="FFFFF3E0"/>
        <bgColor rgb="FFFEF9E7"/>
      </patternFill>
    </fill>
    <fill>
      <patternFill patternType="solid">
        <fgColor rgb="FFF8FAFC"/>
        <bgColor rgb="FFFFFFFF"/>
      </patternFill>
    </fill>
    <fill>
      <patternFill patternType="solid">
        <fgColor rgb="FFEEF2F7"/>
        <bgColor rgb="FFEEF4FB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2874A6"/>
      </bottom>
      <diagonal/>
    </border>
    <border>
      <left/>
      <right/>
      <top/>
      <bottom style="thin">
        <color rgb="FFD0D7DE"/>
      </bottom>
      <diagonal/>
    </border>
    <border>
      <left style="thick">
        <color rgb="FF2874A6"/>
      </left>
      <right/>
      <top/>
      <bottom/>
      <diagonal/>
    </border>
    <border>
      <left/>
      <right/>
      <top style="thin">
        <color rgb="FFD0D7DE"/>
      </top>
      <bottom/>
      <diagonal/>
    </border>
    <border>
      <left/>
      <right/>
      <top/>
      <bottom style="medium">
        <color rgb="FF334466"/>
      </bottom>
      <diagonal/>
    </border>
    <border>
      <left/>
      <right style="thin">
        <color rgb="FFDDDDDD"/>
      </right>
      <top/>
      <bottom style="thin">
        <color rgb="FFCCCCCC"/>
      </bottom>
      <diagonal/>
    </border>
    <border>
      <left/>
      <right style="thin">
        <color rgb="FFD0D7DE"/>
      </right>
      <top/>
      <bottom style="thin">
        <color rgb="FFD0D7DE"/>
      </bottom>
      <diagonal/>
    </border>
    <border>
      <left/>
      <right/>
      <top/>
      <bottom style="medium">
        <color rgb="FFAAAAAA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16" borderId="0" xfId="0" applyFont="1" applyFill="1" applyAlignment="1">
      <alignment vertical="center" indent="1"/>
    </xf>
    <xf numFmtId="0" fontId="18" fillId="14" borderId="0" xfId="0" applyFont="1" applyFill="1" applyAlignment="1">
      <alignment vertical="center" indent="1"/>
    </xf>
    <xf numFmtId="0" fontId="18" fillId="12" borderId="0" xfId="0" applyFont="1" applyFill="1" applyAlignment="1">
      <alignment vertical="center" indent="1"/>
    </xf>
    <xf numFmtId="0" fontId="18" fillId="10" borderId="0" xfId="0" applyFont="1" applyFill="1" applyAlignment="1">
      <alignment vertical="center" indent="1"/>
    </xf>
    <xf numFmtId="0" fontId="18" fillId="8" borderId="0" xfId="0" applyFont="1" applyFill="1" applyAlignment="1">
      <alignment vertical="center" indent="1"/>
    </xf>
    <xf numFmtId="0" fontId="17" fillId="2" borderId="0" xfId="0" applyFont="1" applyFill="1" applyAlignment="1">
      <alignment vertical="center" indent="1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5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/>
    </xf>
    <xf numFmtId="0" fontId="0" fillId="4" borderId="2" xfId="0" applyFill="1" applyBorder="1"/>
    <xf numFmtId="0" fontId="7" fillId="5" borderId="3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 wrapText="1" indent="1"/>
    </xf>
    <xf numFmtId="0" fontId="9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0" fillId="4" borderId="4" xfId="0" applyFill="1" applyBorder="1"/>
    <xf numFmtId="0" fontId="18" fillId="7" borderId="5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left" vertical="center"/>
    </xf>
    <xf numFmtId="0" fontId="20" fillId="9" borderId="6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19" fillId="11" borderId="6" xfId="0" applyFont="1" applyFill="1" applyBorder="1" applyAlignment="1">
      <alignment horizontal="left" vertical="center"/>
    </xf>
    <xf numFmtId="0" fontId="20" fillId="11" borderId="6" xfId="0" applyFont="1" applyFill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0" fontId="19" fillId="13" borderId="6" xfId="0" applyFont="1" applyFill="1" applyBorder="1" applyAlignment="1">
      <alignment horizontal="left" vertical="center"/>
    </xf>
    <xf numFmtId="0" fontId="20" fillId="13" borderId="6" xfId="0" applyFont="1" applyFill="1" applyBorder="1" applyAlignment="1">
      <alignment horizontal="center" vertical="center"/>
    </xf>
    <xf numFmtId="0" fontId="21" fillId="13" borderId="6" xfId="0" applyFont="1" applyFill="1" applyBorder="1" applyAlignment="1">
      <alignment horizontal="center" vertical="center"/>
    </xf>
    <xf numFmtId="0" fontId="19" fillId="15" borderId="6" xfId="0" applyFont="1" applyFill="1" applyBorder="1" applyAlignment="1">
      <alignment horizontal="left" vertical="center"/>
    </xf>
    <xf numFmtId="0" fontId="20" fillId="15" borderId="6" xfId="0" applyFont="1" applyFill="1" applyBorder="1" applyAlignment="1">
      <alignment horizontal="center" vertical="center"/>
    </xf>
    <xf numFmtId="0" fontId="21" fillId="15" borderId="6" xfId="0" applyFont="1" applyFill="1" applyBorder="1" applyAlignment="1">
      <alignment horizontal="center" vertical="center"/>
    </xf>
    <xf numFmtId="0" fontId="19" fillId="17" borderId="6" xfId="0" applyFont="1" applyFill="1" applyBorder="1" applyAlignment="1">
      <alignment horizontal="left" vertical="center"/>
    </xf>
    <xf numFmtId="0" fontId="20" fillId="17" borderId="6" xfId="0" applyFont="1" applyFill="1" applyBorder="1" applyAlignment="1">
      <alignment horizontal="center" vertical="center"/>
    </xf>
    <xf numFmtId="0" fontId="21" fillId="17" borderId="6" xfId="0" applyFont="1" applyFill="1" applyBorder="1" applyAlignment="1">
      <alignment horizontal="center" vertical="center"/>
    </xf>
    <xf numFmtId="0" fontId="24" fillId="18" borderId="7" xfId="0" applyFont="1" applyFill="1" applyBorder="1" applyAlignment="1">
      <alignment horizontal="left" vertical="center" wrapText="1"/>
    </xf>
    <xf numFmtId="0" fontId="24" fillId="18" borderId="7" xfId="0" applyFont="1" applyFill="1" applyBorder="1" applyAlignment="1">
      <alignment horizontal="center" vertical="center" wrapText="1"/>
    </xf>
    <xf numFmtId="0" fontId="24" fillId="19" borderId="7" xfId="0" applyFont="1" applyFill="1" applyBorder="1" applyAlignment="1">
      <alignment horizontal="left" vertical="center" wrapText="1"/>
    </xf>
    <xf numFmtId="0" fontId="24" fillId="19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left" vertical="center" wrapText="1"/>
    </xf>
    <xf numFmtId="0" fontId="24" fillId="9" borderId="6" xfId="0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left" vertical="center" wrapText="1"/>
    </xf>
    <xf numFmtId="0" fontId="24" fillId="11" borderId="6" xfId="0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left" vertical="center" wrapText="1"/>
    </xf>
    <xf numFmtId="0" fontId="24" fillId="13" borderId="6" xfId="0" applyFont="1" applyFill="1" applyBorder="1" applyAlignment="1">
      <alignment horizontal="center" vertical="center" wrapText="1"/>
    </xf>
    <xf numFmtId="0" fontId="24" fillId="15" borderId="6" xfId="0" applyFont="1" applyFill="1" applyBorder="1" applyAlignment="1">
      <alignment horizontal="left" vertical="center" wrapText="1"/>
    </xf>
    <xf numFmtId="0" fontId="24" fillId="15" borderId="6" xfId="0" applyFont="1" applyFill="1" applyBorder="1" applyAlignment="1">
      <alignment horizontal="center" vertical="center" wrapText="1"/>
    </xf>
    <xf numFmtId="0" fontId="24" fillId="17" borderId="6" xfId="0" applyFont="1" applyFill="1" applyBorder="1" applyAlignment="1">
      <alignment horizontal="left" vertical="center" wrapText="1"/>
    </xf>
    <xf numFmtId="0" fontId="24" fillId="17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EF2F7"/>
      <rgbColor rgb="FFFF00FF"/>
      <rgbColor rgb="FF00FFFF"/>
      <rgbColor rgb="FF800000"/>
      <rgbColor rgb="FF1D6A39"/>
      <rgbColor rgb="FF16213E"/>
      <rgbColor rgb="FF777777"/>
      <rgbColor rgb="FF800080"/>
      <rgbColor rgb="FF2874A6"/>
      <rgbColor rgb="FFCCCCCC"/>
      <rgbColor rgb="FF888888"/>
      <rgbColor rgb="FF7A9BBF"/>
      <rgbColor rgb="FF6C3483"/>
      <rgbColor rgb="FFFEF9E7"/>
      <rgbColor rgb="FFEAFAF1"/>
      <rgbColor rgb="FF660066"/>
      <rgbColor rgb="FFFF8080"/>
      <rgbColor rgb="FF1A5276"/>
      <rgbColor rgb="FFD0D7DE"/>
      <rgbColor rgb="FF000080"/>
      <rgbColor rgb="FFFF00FF"/>
      <rgbColor rgb="FFF8FAFC"/>
      <rgbColor rgb="FF00FFFF"/>
      <rgbColor rgb="FF800080"/>
      <rgbColor rgb="FF800000"/>
      <rgbColor rgb="FF008080"/>
      <rgbColor rgb="FF0000FF"/>
      <rgbColor rgb="FF00CCFF"/>
      <rgbColor rgb="FFE8F4FD"/>
      <rgbColor rgb="FFE8F0FA"/>
      <rgbColor rgb="FFFFF3E0"/>
      <rgbColor rgb="FFA8C4E0"/>
      <rgbColor rgb="FFF9EBFF"/>
      <rgbColor rgb="FFAAAAAA"/>
      <rgbColor rgb="FFDDDDDD"/>
      <rgbColor rgb="FF3366FF"/>
      <rgbColor rgb="FF33CCCC"/>
      <rgbColor rgb="FF99CC00"/>
      <rgbColor rgb="FFEEF4FB"/>
      <rgbColor rgb="FFFF9900"/>
      <rgbColor rgb="FFFF6600"/>
      <rgbColor rgb="FF666666"/>
      <rgbColor rgb="FF999999"/>
      <rgbColor rgb="FF0F3460"/>
      <rgbColor rgb="FF555555"/>
      <rgbColor rgb="FF0A2444"/>
      <rgbColor rgb="FF444444"/>
      <rgbColor rgb="FF9C4400"/>
      <rgbColor rgb="FF784212"/>
      <rgbColor rgb="FF334466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1694880</xdr:colOff>
      <xdr:row>10</xdr:row>
      <xdr:rowOff>542160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0560" y="1209600"/>
          <a:ext cx="1694880" cy="2171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ecurityscientist.net/blog/recommended-book-the-next-gen-information-security-profession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"/>
  <sheetViews>
    <sheetView showGridLines="0" topLeftCell="A14" zoomScaleNormal="100" workbookViewId="0">
      <selection activeCell="E29" sqref="E29"/>
    </sheetView>
  </sheetViews>
  <sheetFormatPr defaultColWidth="8.6640625" defaultRowHeight="14.4" x14ac:dyDescent="0.3"/>
  <cols>
    <col min="1" max="1" width="1" customWidth="1"/>
    <col min="2" max="2" width="84.5546875" customWidth="1"/>
    <col min="3" max="3" width="1" customWidth="1"/>
  </cols>
  <sheetData>
    <row r="1" spans="1:3" ht="15.75" customHeight="1" x14ac:dyDescent="0.3">
      <c r="A1" s="13"/>
      <c r="B1" s="13"/>
      <c r="C1" s="13"/>
    </row>
    <row r="2" spans="1:3" ht="51.75" customHeight="1" x14ac:dyDescent="0.3">
      <c r="A2" s="13"/>
      <c r="B2" s="14" t="s">
        <v>0</v>
      </c>
      <c r="C2" s="13"/>
    </row>
    <row r="3" spans="1:3" ht="27.75" customHeight="1" x14ac:dyDescent="0.3">
      <c r="A3" s="13"/>
      <c r="B3" s="15" t="s">
        <v>1</v>
      </c>
      <c r="C3" s="13"/>
    </row>
    <row r="4" spans="1:3" ht="24" customHeight="1" x14ac:dyDescent="0.3">
      <c r="A4" s="13"/>
      <c r="B4" s="16" t="s">
        <v>2</v>
      </c>
      <c r="C4" s="13"/>
    </row>
    <row r="5" spans="1:3" ht="9.75" customHeight="1" x14ac:dyDescent="0.3">
      <c r="A5" s="13"/>
      <c r="B5" s="13"/>
      <c r="C5" s="13"/>
    </row>
    <row r="6" spans="1:3" ht="27.75" customHeight="1" x14ac:dyDescent="0.3">
      <c r="A6" s="13"/>
      <c r="B6" s="17" t="s">
        <v>3</v>
      </c>
      <c r="C6" s="13"/>
    </row>
    <row r="7" spans="1:3" ht="27.75" customHeight="1" x14ac:dyDescent="0.3">
      <c r="A7" s="13"/>
      <c r="B7" s="17" t="s">
        <v>200</v>
      </c>
      <c r="C7" s="13"/>
    </row>
    <row r="8" spans="1:3" ht="27.75" customHeight="1" x14ac:dyDescent="0.3">
      <c r="A8" s="13"/>
      <c r="B8" s="17" t="s">
        <v>201</v>
      </c>
      <c r="C8" s="13"/>
    </row>
    <row r="9" spans="1:3" ht="19.5" customHeight="1" x14ac:dyDescent="0.3">
      <c r="A9" s="18"/>
      <c r="B9" s="18"/>
      <c r="C9" s="18"/>
    </row>
    <row r="10" spans="1:3" ht="24" customHeight="1" x14ac:dyDescent="0.3">
      <c r="A10" s="19"/>
      <c r="B10" s="20" t="s">
        <v>4</v>
      </c>
      <c r="C10" s="19"/>
    </row>
    <row r="11" spans="1:3" ht="7.5" customHeight="1" x14ac:dyDescent="0.3">
      <c r="A11" s="19"/>
      <c r="B11" s="19"/>
      <c r="C11" s="19"/>
    </row>
    <row r="12" spans="1:3" ht="31.5" customHeight="1" x14ac:dyDescent="0.3">
      <c r="A12" s="19"/>
      <c r="B12" s="21" t="s">
        <v>5</v>
      </c>
      <c r="C12" s="19"/>
    </row>
    <row r="13" spans="1:3" ht="7.5" customHeight="1" x14ac:dyDescent="0.3">
      <c r="A13" s="19"/>
      <c r="B13" s="19"/>
      <c r="C13" s="19"/>
    </row>
    <row r="14" spans="1:3" ht="31.5" customHeight="1" x14ac:dyDescent="0.3">
      <c r="A14" s="19"/>
      <c r="B14" s="21" t="s">
        <v>6</v>
      </c>
      <c r="C14" s="19"/>
    </row>
    <row r="15" spans="1:3" ht="19.5" customHeight="1" x14ac:dyDescent="0.3">
      <c r="A15" s="19"/>
      <c r="B15" s="19"/>
      <c r="C15" s="19"/>
    </row>
    <row r="16" spans="1:3" ht="1.5" customHeight="1" x14ac:dyDescent="0.3">
      <c r="A16" s="19"/>
      <c r="B16" s="22"/>
      <c r="C16" s="19"/>
    </row>
    <row r="17" spans="1:3" ht="19.5" customHeight="1" x14ac:dyDescent="0.3">
      <c r="A17" s="19"/>
      <c r="B17" s="19"/>
      <c r="C17" s="19"/>
    </row>
    <row r="18" spans="1:3" ht="21.75" customHeight="1" x14ac:dyDescent="0.3">
      <c r="A18" s="19"/>
      <c r="B18" s="20" t="s">
        <v>7</v>
      </c>
      <c r="C18" s="19"/>
    </row>
    <row r="19" spans="1:3" ht="9.75" customHeight="1" x14ac:dyDescent="0.3">
      <c r="A19" s="19"/>
      <c r="B19" s="19"/>
      <c r="C19" s="19"/>
    </row>
    <row r="20" spans="1:3" ht="25.5" customHeight="1" x14ac:dyDescent="0.3">
      <c r="A20" s="19"/>
      <c r="B20" s="23" t="s">
        <v>8</v>
      </c>
      <c r="C20" s="19"/>
    </row>
    <row r="21" spans="1:3" ht="48" customHeight="1" x14ac:dyDescent="0.3">
      <c r="A21" s="19"/>
      <c r="B21" s="24" t="s">
        <v>9</v>
      </c>
      <c r="C21" s="19"/>
    </row>
    <row r="22" spans="1:3" ht="12" customHeight="1" x14ac:dyDescent="0.3">
      <c r="A22" s="19"/>
      <c r="B22" s="19"/>
      <c r="C22" s="19"/>
    </row>
    <row r="23" spans="1:3" ht="25.5" customHeight="1" x14ac:dyDescent="0.3">
      <c r="A23" s="19"/>
      <c r="B23" s="23" t="s">
        <v>10</v>
      </c>
      <c r="C23" s="19"/>
    </row>
    <row r="24" spans="1:3" ht="48" customHeight="1" x14ac:dyDescent="0.3">
      <c r="A24" s="19"/>
      <c r="B24" s="24" t="s">
        <v>11</v>
      </c>
      <c r="C24" s="19"/>
    </row>
    <row r="25" spans="1:3" ht="12" customHeight="1" x14ac:dyDescent="0.3">
      <c r="A25" s="19"/>
      <c r="B25" s="19"/>
      <c r="C25" s="19"/>
    </row>
    <row r="26" spans="1:3" ht="25.5" customHeight="1" x14ac:dyDescent="0.3">
      <c r="A26" s="19"/>
      <c r="B26" s="23" t="s">
        <v>12</v>
      </c>
      <c r="C26" s="19"/>
    </row>
    <row r="27" spans="1:3" ht="48" customHeight="1" x14ac:dyDescent="0.3">
      <c r="A27" s="19"/>
      <c r="B27" s="24" t="s">
        <v>13</v>
      </c>
      <c r="C27" s="19"/>
    </row>
    <row r="28" spans="1:3" ht="12" customHeight="1" x14ac:dyDescent="0.3">
      <c r="A28" s="19"/>
      <c r="B28" s="19"/>
      <c r="C28" s="19"/>
    </row>
    <row r="29" spans="1:3" ht="1.5" customHeight="1" x14ac:dyDescent="0.3">
      <c r="A29" s="19"/>
      <c r="B29" s="22"/>
      <c r="C29" s="19"/>
    </row>
    <row r="30" spans="1:3" ht="19.5" customHeight="1" x14ac:dyDescent="0.3">
      <c r="A30" s="19"/>
      <c r="B30" s="25" t="s">
        <v>14</v>
      </c>
      <c r="C30" s="19"/>
    </row>
    <row r="31" spans="1:3" ht="15" customHeight="1" x14ac:dyDescent="0.3">
      <c r="A31" s="19"/>
      <c r="B31" s="19"/>
      <c r="C31" s="19"/>
    </row>
    <row r="32" spans="1:3" ht="15" customHeight="1" x14ac:dyDescent="0.3">
      <c r="A32" s="19"/>
      <c r="B32" s="19"/>
      <c r="C32" s="19"/>
    </row>
    <row r="33" spans="1:3" ht="15" customHeight="1" x14ac:dyDescent="0.3">
      <c r="A33" s="19"/>
      <c r="B33" s="19"/>
      <c r="C33" s="19"/>
    </row>
    <row r="34" spans="1:3" ht="15" customHeight="1" x14ac:dyDescent="0.3">
      <c r="A34" s="19"/>
      <c r="B34" s="19"/>
      <c r="C34" s="19"/>
    </row>
    <row r="35" spans="1:3" ht="15" customHeight="1" x14ac:dyDescent="0.3">
      <c r="A35" s="19"/>
      <c r="B35" s="19"/>
      <c r="C35" s="19"/>
    </row>
    <row r="36" spans="1:3" ht="15" customHeight="1" x14ac:dyDescent="0.3">
      <c r="A36" s="19"/>
      <c r="B36" s="19"/>
      <c r="C36" s="19"/>
    </row>
    <row r="37" spans="1:3" ht="15" customHeight="1" x14ac:dyDescent="0.3">
      <c r="A37" s="19"/>
      <c r="B37" s="19"/>
      <c r="C37" s="19"/>
    </row>
    <row r="38" spans="1:3" ht="15" customHeight="1" x14ac:dyDescent="0.3">
      <c r="A38" s="19"/>
      <c r="B38" s="19"/>
      <c r="C38" s="19"/>
    </row>
    <row r="39" spans="1:3" ht="15" customHeight="1" x14ac:dyDescent="0.3">
      <c r="A39" s="19"/>
      <c r="B39" s="19"/>
      <c r="C39" s="19"/>
    </row>
    <row r="40" spans="1:3" ht="15" customHeight="1" x14ac:dyDescent="0.3">
      <c r="A40" s="19"/>
      <c r="B40" s="19"/>
      <c r="C40" s="19"/>
    </row>
    <row r="41" spans="1:3" ht="15" customHeight="1" x14ac:dyDescent="0.3">
      <c r="A41" s="19"/>
      <c r="B41" s="19"/>
      <c r="C41" s="19"/>
    </row>
    <row r="42" spans="1:3" ht="15" customHeight="1" x14ac:dyDescent="0.3">
      <c r="A42" s="19"/>
      <c r="B42" s="19"/>
      <c r="C42" s="19"/>
    </row>
    <row r="43" spans="1:3" ht="15" customHeight="1" x14ac:dyDescent="0.3">
      <c r="A43" s="19"/>
      <c r="B43" s="19"/>
      <c r="C43" s="19"/>
    </row>
    <row r="44" spans="1:3" ht="15" customHeight="1" x14ac:dyDescent="0.3">
      <c r="A44" s="19"/>
      <c r="B44" s="19"/>
      <c r="C44" s="19"/>
    </row>
    <row r="45" spans="1:3" ht="15" customHeight="1" x14ac:dyDescent="0.3">
      <c r="A45" s="19"/>
      <c r="B45" s="19"/>
      <c r="C45" s="19"/>
    </row>
    <row r="46" spans="1:3" ht="15" customHeight="1" x14ac:dyDescent="0.3">
      <c r="A46" s="19"/>
      <c r="B46" s="19"/>
      <c r="C46" s="19"/>
    </row>
    <row r="47" spans="1:3" ht="15" customHeight="1" x14ac:dyDescent="0.3">
      <c r="A47" s="19"/>
      <c r="B47" s="19"/>
      <c r="C47" s="19"/>
    </row>
    <row r="48" spans="1:3" ht="15" customHeight="1" x14ac:dyDescent="0.3">
      <c r="A48" s="19"/>
      <c r="B48" s="19"/>
      <c r="C48" s="19"/>
    </row>
    <row r="49" spans="1:3" ht="15" customHeight="1" x14ac:dyDescent="0.3">
      <c r="A49" s="19"/>
      <c r="B49" s="19"/>
      <c r="C49" s="19"/>
    </row>
    <row r="50" spans="1:3" ht="15" customHeight="1" x14ac:dyDescent="0.3">
      <c r="A50" s="19"/>
      <c r="B50" s="19"/>
      <c r="C50" s="19"/>
    </row>
    <row r="51" spans="1:3" ht="15" customHeight="1" x14ac:dyDescent="0.3">
      <c r="A51" s="19"/>
      <c r="B51" s="19"/>
      <c r="C51" s="19"/>
    </row>
    <row r="52" spans="1:3" ht="15" customHeight="1" x14ac:dyDescent="0.3">
      <c r="A52" s="19"/>
      <c r="B52" s="19"/>
      <c r="C52" s="19"/>
    </row>
    <row r="53" spans="1:3" ht="15" customHeight="1" x14ac:dyDescent="0.3">
      <c r="A53" s="19"/>
      <c r="B53" s="19"/>
      <c r="C53" s="19"/>
    </row>
    <row r="54" spans="1:3" ht="15" customHeight="1" x14ac:dyDescent="0.3">
      <c r="A54" s="19"/>
      <c r="B54" s="19"/>
      <c r="C54" s="19"/>
    </row>
    <row r="55" spans="1:3" ht="15" customHeight="1" x14ac:dyDescent="0.3">
      <c r="A55" s="19"/>
      <c r="B55" s="19"/>
      <c r="C55" s="19"/>
    </row>
    <row r="56" spans="1:3" ht="15" customHeight="1" x14ac:dyDescent="0.3">
      <c r="A56" s="19"/>
      <c r="B56" s="19"/>
      <c r="C56" s="19"/>
    </row>
    <row r="57" spans="1:3" ht="15" customHeight="1" x14ac:dyDescent="0.3">
      <c r="A57" s="19"/>
      <c r="B57" s="19"/>
      <c r="C57" s="19"/>
    </row>
    <row r="58" spans="1:3" ht="15" customHeight="1" x14ac:dyDescent="0.3">
      <c r="A58" s="19"/>
      <c r="B58" s="19"/>
      <c r="C58" s="19"/>
    </row>
    <row r="59" spans="1:3" ht="15" customHeight="1" x14ac:dyDescent="0.3">
      <c r="A59" s="19"/>
      <c r="B59" s="19"/>
      <c r="C59" s="19"/>
    </row>
    <row r="60" spans="1:3" ht="15" customHeight="1" x14ac:dyDescent="0.3">
      <c r="A60" s="19"/>
      <c r="B60" s="19"/>
      <c r="C60" s="19"/>
    </row>
    <row r="61" spans="1:3" ht="15" customHeight="1" x14ac:dyDescent="0.3">
      <c r="A61" s="19"/>
      <c r="B61" s="19"/>
      <c r="C61" s="19"/>
    </row>
    <row r="62" spans="1:3" ht="15" customHeight="1" x14ac:dyDescent="0.3">
      <c r="A62" s="19"/>
      <c r="B62" s="19"/>
      <c r="C62" s="19"/>
    </row>
    <row r="63" spans="1:3" ht="15" customHeight="1" x14ac:dyDescent="0.3">
      <c r="A63" s="19"/>
      <c r="B63" s="19"/>
      <c r="C63" s="19"/>
    </row>
    <row r="64" spans="1:3" ht="15" customHeight="1" x14ac:dyDescent="0.3">
      <c r="A64" s="19"/>
      <c r="B64" s="19"/>
      <c r="C64" s="19"/>
    </row>
    <row r="65" spans="1:3" ht="15" customHeight="1" x14ac:dyDescent="0.3">
      <c r="A65" s="19"/>
      <c r="B65" s="19"/>
      <c r="C65" s="19"/>
    </row>
    <row r="66" spans="1:3" ht="15" customHeight="1" x14ac:dyDescent="0.3">
      <c r="A66" s="19"/>
      <c r="B66" s="19"/>
      <c r="C66" s="19"/>
    </row>
    <row r="67" spans="1:3" ht="15" customHeight="1" x14ac:dyDescent="0.3">
      <c r="A67" s="19"/>
      <c r="B67" s="19"/>
      <c r="C67" s="19"/>
    </row>
    <row r="68" spans="1:3" ht="15" customHeight="1" x14ac:dyDescent="0.3">
      <c r="A68" s="19"/>
      <c r="B68" s="19"/>
      <c r="C68" s="19"/>
    </row>
    <row r="69" spans="1:3" ht="15" customHeight="1" x14ac:dyDescent="0.3">
      <c r="A69" s="19"/>
      <c r="B69" s="19"/>
      <c r="C69" s="19"/>
    </row>
    <row r="70" spans="1:3" ht="15" customHeight="1" x14ac:dyDescent="0.3">
      <c r="A70" s="19"/>
      <c r="B70" s="19"/>
      <c r="C70" s="19"/>
    </row>
    <row r="71" spans="1:3" ht="15" customHeight="1" x14ac:dyDescent="0.3">
      <c r="A71" s="19"/>
      <c r="B71" s="19"/>
      <c r="C71" s="19"/>
    </row>
    <row r="72" spans="1:3" ht="15" customHeight="1" x14ac:dyDescent="0.3">
      <c r="A72" s="19"/>
      <c r="B72" s="19"/>
      <c r="C72" s="19"/>
    </row>
    <row r="73" spans="1:3" ht="15" customHeight="1" x14ac:dyDescent="0.3">
      <c r="A73" s="19"/>
      <c r="B73" s="19"/>
      <c r="C73" s="19"/>
    </row>
    <row r="74" spans="1:3" ht="15" customHeight="1" x14ac:dyDescent="0.3">
      <c r="A74" s="19"/>
      <c r="B74" s="19"/>
      <c r="C74" s="19"/>
    </row>
    <row r="75" spans="1:3" ht="15" customHeight="1" x14ac:dyDescent="0.3">
      <c r="A75" s="19"/>
      <c r="B75" s="19"/>
      <c r="C75" s="19"/>
    </row>
    <row r="76" spans="1:3" ht="15" customHeight="1" x14ac:dyDescent="0.3">
      <c r="A76" s="19"/>
      <c r="B76" s="19"/>
      <c r="C76" s="19"/>
    </row>
    <row r="77" spans="1:3" ht="15" customHeight="1" x14ac:dyDescent="0.3">
      <c r="A77" s="19"/>
      <c r="B77" s="19"/>
      <c r="C77" s="19"/>
    </row>
    <row r="78" spans="1:3" ht="15" customHeight="1" x14ac:dyDescent="0.3">
      <c r="A78" s="19"/>
      <c r="B78" s="19"/>
      <c r="C78" s="19"/>
    </row>
    <row r="79" spans="1:3" ht="15" customHeight="1" x14ac:dyDescent="0.3">
      <c r="A79" s="19"/>
      <c r="B79" s="19"/>
      <c r="C79" s="19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63"/>
  <sheetViews>
    <sheetView showGridLines="0" tabSelected="1" zoomScaleNormal="100" workbookViewId="0">
      <selection activeCell="F49" sqref="F49"/>
    </sheetView>
  </sheetViews>
  <sheetFormatPr defaultColWidth="8.6640625" defaultRowHeight="14.4" x14ac:dyDescent="0.3"/>
  <cols>
    <col min="1" max="1" width="2" customWidth="1"/>
    <col min="2" max="2" width="40" customWidth="1"/>
    <col min="3" max="3" width="22" customWidth="1"/>
    <col min="4" max="4" width="18" customWidth="1"/>
  </cols>
  <sheetData>
    <row r="2" spans="2:4" ht="27.75" customHeight="1" x14ac:dyDescent="0.3">
      <c r="B2" s="10" t="s">
        <v>28</v>
      </c>
      <c r="C2" s="10"/>
      <c r="D2" s="10"/>
    </row>
    <row r="3" spans="2:4" ht="6" customHeight="1" x14ac:dyDescent="0.3"/>
    <row r="4" spans="2:4" ht="25.5" customHeight="1" x14ac:dyDescent="0.3">
      <c r="B4" s="35" t="s">
        <v>29</v>
      </c>
      <c r="C4" s="35" t="s">
        <v>30</v>
      </c>
      <c r="D4" s="35" t="s">
        <v>31</v>
      </c>
    </row>
    <row r="5" spans="2:4" ht="19.5" customHeight="1" x14ac:dyDescent="0.3">
      <c r="B5" s="9" t="s">
        <v>32</v>
      </c>
      <c r="C5" s="9"/>
      <c r="D5" s="9"/>
    </row>
    <row r="6" spans="2:4" ht="21.75" customHeight="1" x14ac:dyDescent="0.3">
      <c r="B6" s="36" t="s">
        <v>33</v>
      </c>
      <c r="C6" s="37" t="s">
        <v>32</v>
      </c>
      <c r="D6" s="38"/>
    </row>
    <row r="7" spans="2:4" ht="21.75" customHeight="1" x14ac:dyDescent="0.3">
      <c r="B7" s="36" t="s">
        <v>34</v>
      </c>
      <c r="C7" s="37" t="s">
        <v>32</v>
      </c>
      <c r="D7" s="38"/>
    </row>
    <row r="8" spans="2:4" ht="21.75" customHeight="1" x14ac:dyDescent="0.3">
      <c r="B8" s="36" t="s">
        <v>35</v>
      </c>
      <c r="C8" s="37" t="s">
        <v>32</v>
      </c>
      <c r="D8" s="38"/>
    </row>
    <row r="9" spans="2:4" ht="21.75" customHeight="1" x14ac:dyDescent="0.3">
      <c r="B9" s="36" t="s">
        <v>36</v>
      </c>
      <c r="C9" s="37" t="s">
        <v>32</v>
      </c>
      <c r="D9" s="38"/>
    </row>
    <row r="10" spans="2:4" ht="21.75" customHeight="1" x14ac:dyDescent="0.3">
      <c r="B10" s="36" t="s">
        <v>37</v>
      </c>
      <c r="C10" s="37" t="s">
        <v>32</v>
      </c>
      <c r="D10" s="38"/>
    </row>
    <row r="11" spans="2:4" ht="21.75" customHeight="1" x14ac:dyDescent="0.3">
      <c r="B11" s="36" t="s">
        <v>38</v>
      </c>
      <c r="C11" s="37" t="s">
        <v>32</v>
      </c>
      <c r="D11" s="38"/>
    </row>
    <row r="12" spans="2:4" ht="21.75" customHeight="1" x14ac:dyDescent="0.3">
      <c r="B12" s="36" t="s">
        <v>39</v>
      </c>
      <c r="C12" s="37" t="s">
        <v>32</v>
      </c>
      <c r="D12" s="38"/>
    </row>
    <row r="13" spans="2:4" ht="21.75" customHeight="1" x14ac:dyDescent="0.3">
      <c r="B13" s="36" t="s">
        <v>40</v>
      </c>
      <c r="C13" s="37" t="s">
        <v>32</v>
      </c>
      <c r="D13" s="38"/>
    </row>
    <row r="14" spans="2:4" ht="21.75" customHeight="1" x14ac:dyDescent="0.3">
      <c r="B14" s="36" t="s">
        <v>41</v>
      </c>
      <c r="C14" s="37" t="s">
        <v>32</v>
      </c>
      <c r="D14" s="38"/>
    </row>
    <row r="15" spans="2:4" ht="21.75" customHeight="1" x14ac:dyDescent="0.3">
      <c r="B15" s="36" t="s">
        <v>42</v>
      </c>
      <c r="C15" s="37" t="s">
        <v>32</v>
      </c>
      <c r="D15" s="38"/>
    </row>
    <row r="16" spans="2:4" ht="21.75" customHeight="1" x14ac:dyDescent="0.3">
      <c r="B16" s="36" t="s">
        <v>43</v>
      </c>
      <c r="C16" s="37" t="s">
        <v>32</v>
      </c>
      <c r="D16" s="38"/>
    </row>
    <row r="17" spans="2:4" ht="21.75" customHeight="1" x14ac:dyDescent="0.3">
      <c r="B17" s="36" t="s">
        <v>44</v>
      </c>
      <c r="C17" s="37" t="s">
        <v>32</v>
      </c>
      <c r="D17" s="38"/>
    </row>
    <row r="18" spans="2:4" ht="21.75" customHeight="1" x14ac:dyDescent="0.3">
      <c r="B18" s="36" t="s">
        <v>45</v>
      </c>
      <c r="C18" s="37" t="s">
        <v>32</v>
      </c>
      <c r="D18" s="38"/>
    </row>
    <row r="19" spans="2:4" ht="21.75" customHeight="1" x14ac:dyDescent="0.3">
      <c r="B19" s="36" t="s">
        <v>46</v>
      </c>
      <c r="C19" s="37" t="s">
        <v>32</v>
      </c>
      <c r="D19" s="38"/>
    </row>
    <row r="20" spans="2:4" ht="21.75" customHeight="1" x14ac:dyDescent="0.3">
      <c r="B20" s="36" t="s">
        <v>47</v>
      </c>
      <c r="C20" s="37" t="s">
        <v>32</v>
      </c>
      <c r="D20" s="38"/>
    </row>
    <row r="21" spans="2:4" ht="21.75" customHeight="1" x14ac:dyDescent="0.3">
      <c r="B21" s="36" t="s">
        <v>48</v>
      </c>
      <c r="C21" s="37" t="s">
        <v>32</v>
      </c>
      <c r="D21" s="38"/>
    </row>
    <row r="22" spans="2:4" ht="7.5" customHeight="1" x14ac:dyDescent="0.3"/>
    <row r="23" spans="2:4" ht="19.5" customHeight="1" x14ac:dyDescent="0.3">
      <c r="B23" s="8" t="s">
        <v>49</v>
      </c>
      <c r="C23" s="8"/>
      <c r="D23" s="8"/>
    </row>
    <row r="24" spans="2:4" ht="21.75" customHeight="1" x14ac:dyDescent="0.3">
      <c r="B24" s="39" t="s">
        <v>50</v>
      </c>
      <c r="C24" s="40" t="s">
        <v>49</v>
      </c>
      <c r="D24" s="41"/>
    </row>
    <row r="25" spans="2:4" ht="21.75" customHeight="1" x14ac:dyDescent="0.3">
      <c r="B25" s="39" t="s">
        <v>51</v>
      </c>
      <c r="C25" s="40" t="s">
        <v>49</v>
      </c>
      <c r="D25" s="41"/>
    </row>
    <row r="26" spans="2:4" ht="21.75" customHeight="1" x14ac:dyDescent="0.3">
      <c r="B26" s="39" t="s">
        <v>52</v>
      </c>
      <c r="C26" s="40" t="s">
        <v>49</v>
      </c>
      <c r="D26" s="41"/>
    </row>
    <row r="27" spans="2:4" ht="21.75" customHeight="1" x14ac:dyDescent="0.3">
      <c r="B27" s="39" t="s">
        <v>53</v>
      </c>
      <c r="C27" s="40" t="s">
        <v>49</v>
      </c>
      <c r="D27" s="41"/>
    </row>
    <row r="28" spans="2:4" ht="21.75" customHeight="1" x14ac:dyDescent="0.3">
      <c r="B28" s="39" t="s">
        <v>54</v>
      </c>
      <c r="C28" s="40" t="s">
        <v>49</v>
      </c>
      <c r="D28" s="41"/>
    </row>
    <row r="29" spans="2:4" ht="21.75" customHeight="1" x14ac:dyDescent="0.3">
      <c r="B29" s="39" t="s">
        <v>55</v>
      </c>
      <c r="C29" s="40" t="s">
        <v>49</v>
      </c>
      <c r="D29" s="41"/>
    </row>
    <row r="30" spans="2:4" ht="21.75" customHeight="1" x14ac:dyDescent="0.3">
      <c r="B30" s="39" t="s">
        <v>56</v>
      </c>
      <c r="C30" s="40" t="s">
        <v>49</v>
      </c>
      <c r="D30" s="41"/>
    </row>
    <row r="31" spans="2:4" ht="21.75" customHeight="1" x14ac:dyDescent="0.3">
      <c r="B31" s="39" t="s">
        <v>57</v>
      </c>
      <c r="C31" s="40" t="s">
        <v>49</v>
      </c>
      <c r="D31" s="41"/>
    </row>
    <row r="32" spans="2:4" ht="7.5" customHeight="1" x14ac:dyDescent="0.3"/>
    <row r="33" spans="2:4" ht="19.5" customHeight="1" x14ac:dyDescent="0.3">
      <c r="B33" s="7" t="s">
        <v>58</v>
      </c>
      <c r="C33" s="7"/>
      <c r="D33" s="7"/>
    </row>
    <row r="34" spans="2:4" ht="21.75" customHeight="1" x14ac:dyDescent="0.3">
      <c r="B34" s="42" t="s">
        <v>59</v>
      </c>
      <c r="C34" s="43" t="s">
        <v>58</v>
      </c>
      <c r="D34" s="44"/>
    </row>
    <row r="35" spans="2:4" ht="21.75" customHeight="1" x14ac:dyDescent="0.3">
      <c r="B35" s="42" t="s">
        <v>60</v>
      </c>
      <c r="C35" s="43" t="s">
        <v>58</v>
      </c>
      <c r="D35" s="44"/>
    </row>
    <row r="36" spans="2:4" ht="21.75" customHeight="1" x14ac:dyDescent="0.3">
      <c r="B36" s="42" t="s">
        <v>61</v>
      </c>
      <c r="C36" s="43" t="s">
        <v>58</v>
      </c>
      <c r="D36" s="44"/>
    </row>
    <row r="37" spans="2:4" ht="21.75" customHeight="1" x14ac:dyDescent="0.3">
      <c r="B37" s="42" t="s">
        <v>62</v>
      </c>
      <c r="C37" s="43" t="s">
        <v>58</v>
      </c>
      <c r="D37" s="44"/>
    </row>
    <row r="38" spans="2:4" ht="21.75" customHeight="1" x14ac:dyDescent="0.3">
      <c r="B38" s="42" t="s">
        <v>63</v>
      </c>
      <c r="C38" s="43" t="s">
        <v>58</v>
      </c>
      <c r="D38" s="44"/>
    </row>
    <row r="39" spans="2:4" ht="21.75" customHeight="1" x14ac:dyDescent="0.3">
      <c r="B39" s="42" t="s">
        <v>64</v>
      </c>
      <c r="C39" s="43" t="s">
        <v>58</v>
      </c>
      <c r="D39" s="44"/>
    </row>
    <row r="40" spans="2:4" ht="21.75" customHeight="1" x14ac:dyDescent="0.3">
      <c r="B40" s="42" t="s">
        <v>65</v>
      </c>
      <c r="C40" s="43" t="s">
        <v>58</v>
      </c>
      <c r="D40" s="44"/>
    </row>
    <row r="41" spans="2:4" ht="21.75" customHeight="1" x14ac:dyDescent="0.3">
      <c r="B41" s="42" t="s">
        <v>66</v>
      </c>
      <c r="C41" s="43" t="s">
        <v>58</v>
      </c>
      <c r="D41" s="44"/>
    </row>
    <row r="42" spans="2:4" ht="21.75" customHeight="1" x14ac:dyDescent="0.3">
      <c r="B42" s="42" t="s">
        <v>67</v>
      </c>
      <c r="C42" s="43" t="s">
        <v>58</v>
      </c>
      <c r="D42" s="44"/>
    </row>
    <row r="43" spans="2:4" ht="7.5" customHeight="1" x14ac:dyDescent="0.3"/>
    <row r="44" spans="2:4" ht="19.5" customHeight="1" x14ac:dyDescent="0.3">
      <c r="B44" s="6" t="s">
        <v>68</v>
      </c>
      <c r="C44" s="6"/>
      <c r="D44" s="6"/>
    </row>
    <row r="45" spans="2:4" ht="21.75" customHeight="1" x14ac:dyDescent="0.3">
      <c r="B45" s="45" t="s">
        <v>69</v>
      </c>
      <c r="C45" s="46" t="s">
        <v>68</v>
      </c>
      <c r="D45" s="47"/>
    </row>
    <row r="46" spans="2:4" ht="21.75" customHeight="1" x14ac:dyDescent="0.3">
      <c r="B46" s="45" t="s">
        <v>70</v>
      </c>
      <c r="C46" s="46" t="s">
        <v>68</v>
      </c>
      <c r="D46" s="47"/>
    </row>
    <row r="47" spans="2:4" ht="21.75" customHeight="1" x14ac:dyDescent="0.3">
      <c r="B47" s="45" t="s">
        <v>71</v>
      </c>
      <c r="C47" s="46" t="s">
        <v>68</v>
      </c>
      <c r="D47" s="47"/>
    </row>
    <row r="48" spans="2:4" ht="21.75" customHeight="1" x14ac:dyDescent="0.3">
      <c r="B48" s="45" t="s">
        <v>72</v>
      </c>
      <c r="C48" s="46" t="s">
        <v>68</v>
      </c>
      <c r="D48" s="47"/>
    </row>
    <row r="49" spans="2:4" ht="21.75" customHeight="1" x14ac:dyDescent="0.3">
      <c r="B49" s="45" t="s">
        <v>73</v>
      </c>
      <c r="C49" s="46" t="s">
        <v>68</v>
      </c>
      <c r="D49" s="47"/>
    </row>
    <row r="50" spans="2:4" ht="21.75" customHeight="1" x14ac:dyDescent="0.3">
      <c r="B50" s="45" t="s">
        <v>74</v>
      </c>
      <c r="C50" s="46" t="s">
        <v>68</v>
      </c>
      <c r="D50" s="47"/>
    </row>
    <row r="51" spans="2:4" ht="21.75" customHeight="1" x14ac:dyDescent="0.3">
      <c r="B51" s="45" t="s">
        <v>75</v>
      </c>
      <c r="C51" s="46" t="s">
        <v>68</v>
      </c>
      <c r="D51" s="47"/>
    </row>
    <row r="52" spans="2:4" ht="21.75" customHeight="1" x14ac:dyDescent="0.3">
      <c r="B52" s="45" t="s">
        <v>76</v>
      </c>
      <c r="C52" s="46" t="s">
        <v>68</v>
      </c>
      <c r="D52" s="47"/>
    </row>
    <row r="53" spans="2:4" ht="21.75" customHeight="1" x14ac:dyDescent="0.3">
      <c r="B53" s="45" t="s">
        <v>77</v>
      </c>
      <c r="C53" s="46" t="s">
        <v>68</v>
      </c>
      <c r="D53" s="47"/>
    </row>
    <row r="54" spans="2:4" ht="21.75" customHeight="1" x14ac:dyDescent="0.3">
      <c r="B54" s="45" t="s">
        <v>78</v>
      </c>
      <c r="C54" s="46" t="s">
        <v>68</v>
      </c>
      <c r="D54" s="47"/>
    </row>
    <row r="55" spans="2:4" ht="7.5" customHeight="1" x14ac:dyDescent="0.3"/>
    <row r="56" spans="2:4" ht="19.5" customHeight="1" x14ac:dyDescent="0.3">
      <c r="B56" s="5" t="s">
        <v>79</v>
      </c>
      <c r="C56" s="5"/>
      <c r="D56" s="5"/>
    </row>
    <row r="57" spans="2:4" ht="21.75" customHeight="1" x14ac:dyDescent="0.3">
      <c r="B57" s="48" t="s">
        <v>80</v>
      </c>
      <c r="C57" s="49" t="s">
        <v>79</v>
      </c>
      <c r="D57" s="50"/>
    </row>
    <row r="58" spans="2:4" ht="21.75" customHeight="1" x14ac:dyDescent="0.3">
      <c r="B58" s="48" t="s">
        <v>81</v>
      </c>
      <c r="C58" s="49" t="s">
        <v>79</v>
      </c>
      <c r="D58" s="50"/>
    </row>
    <row r="59" spans="2:4" ht="21.75" customHeight="1" x14ac:dyDescent="0.3">
      <c r="B59" s="48" t="s">
        <v>82</v>
      </c>
      <c r="C59" s="49" t="s">
        <v>79</v>
      </c>
      <c r="D59" s="50"/>
    </row>
    <row r="60" spans="2:4" ht="21.75" customHeight="1" x14ac:dyDescent="0.3">
      <c r="B60" s="48" t="s">
        <v>83</v>
      </c>
      <c r="C60" s="49" t="s">
        <v>79</v>
      </c>
      <c r="D60" s="50"/>
    </row>
    <row r="61" spans="2:4" ht="21.75" customHeight="1" x14ac:dyDescent="0.3">
      <c r="B61" s="48" t="s">
        <v>84</v>
      </c>
      <c r="C61" s="49" t="s">
        <v>79</v>
      </c>
      <c r="D61" s="50"/>
    </row>
    <row r="62" spans="2:4" ht="21.75" customHeight="1" x14ac:dyDescent="0.3">
      <c r="B62" s="48" t="s">
        <v>85</v>
      </c>
      <c r="C62" s="49" t="s">
        <v>79</v>
      </c>
      <c r="D62" s="50"/>
    </row>
    <row r="63" spans="2:4" ht="21.75" customHeight="1" x14ac:dyDescent="0.3">
      <c r="B63" s="48" t="s">
        <v>86</v>
      </c>
      <c r="C63" s="49" t="s">
        <v>79</v>
      </c>
      <c r="D63" s="50"/>
    </row>
  </sheetData>
  <mergeCells count="6">
    <mergeCell ref="B56:D56"/>
    <mergeCell ref="B2:D2"/>
    <mergeCell ref="B5:D5"/>
    <mergeCell ref="B23:D23"/>
    <mergeCell ref="B33:D33"/>
    <mergeCell ref="B44:D44"/>
  </mergeCells>
  <dataValidations count="1">
    <dataValidation type="list" allowBlank="1" sqref="D6:D21 D24:D31 D34:D42 D45:D54 D57:D63" xr:uid="{00000000-0002-0000-0200-000000000000}">
      <formula1>"Yes,No"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56"/>
  <sheetViews>
    <sheetView showGridLines="0" zoomScaleNormal="100" workbookViewId="0"/>
  </sheetViews>
  <sheetFormatPr defaultColWidth="8.6640625" defaultRowHeight="14.4" x14ac:dyDescent="0.3"/>
  <cols>
    <col min="1" max="1" width="2" customWidth="1"/>
    <col min="2" max="2" width="36" customWidth="1"/>
    <col min="3" max="3" width="22" customWidth="1"/>
    <col min="4" max="4" width="46" customWidth="1"/>
    <col min="5" max="5" width="50" customWidth="1"/>
  </cols>
  <sheetData>
    <row r="1" spans="2:5" ht="31.5" customHeight="1" x14ac:dyDescent="0.3">
      <c r="B1" s="4" t="s">
        <v>87</v>
      </c>
      <c r="C1" s="4"/>
      <c r="D1" s="4"/>
      <c r="E1" s="4"/>
    </row>
    <row r="2" spans="2:5" ht="19.5" customHeight="1" x14ac:dyDescent="0.3">
      <c r="B2" s="3" t="s">
        <v>88</v>
      </c>
      <c r="C2" s="3"/>
      <c r="D2" s="3"/>
      <c r="E2" s="3"/>
    </row>
    <row r="3" spans="2:5" ht="7.5" customHeight="1" x14ac:dyDescent="0.3"/>
    <row r="4" spans="2:5" ht="27.75" customHeight="1" x14ac:dyDescent="0.3">
      <c r="B4" s="35" t="s">
        <v>89</v>
      </c>
      <c r="C4" s="35" t="s">
        <v>30</v>
      </c>
      <c r="D4" s="35" t="s">
        <v>90</v>
      </c>
      <c r="E4" s="35" t="s">
        <v>91</v>
      </c>
    </row>
    <row r="5" spans="2:5" ht="54.75" customHeight="1" x14ac:dyDescent="0.3">
      <c r="B5" s="51" t="str">
        <f>IFERROR(INDEX(_Data!$B$2:$B$51,MATCH(1,_Data!$G$2:$G$51,0)),"")</f>
        <v/>
      </c>
      <c r="C5" s="52" t="str">
        <f>IFERROR(INDEX(_Data!$C$2:$C$51,MATCH(1,_Data!$G$2:$G$51,0)),"")</f>
        <v/>
      </c>
      <c r="D5" s="51" t="str">
        <f>IFERROR(INDEX(_Data!$E$2:$E$51,MATCH(1,_Data!$G$2:$G$51,0)),"")</f>
        <v/>
      </c>
      <c r="E5" s="51" t="str">
        <f>IFERROR(INDEX(_Data!$F$2:$F$51,MATCH(1,_Data!$G$2:$G$51,0)),"")</f>
        <v/>
      </c>
    </row>
    <row r="6" spans="2:5" ht="54.75" customHeight="1" x14ac:dyDescent="0.3">
      <c r="B6" s="53" t="str">
        <f>IFERROR(INDEX(_Data!$B$2:$B$51,MATCH(2,_Data!$G$2:$G$51,0)),"")</f>
        <v/>
      </c>
      <c r="C6" s="54" t="str">
        <f>IFERROR(INDEX(_Data!$C$2:$C$51,MATCH(2,_Data!$G$2:$G$51,0)),"")</f>
        <v/>
      </c>
      <c r="D6" s="53" t="str">
        <f>IFERROR(INDEX(_Data!$E$2:$E$51,MATCH(2,_Data!$G$2:$G$51,0)),"")</f>
        <v/>
      </c>
      <c r="E6" s="53" t="str">
        <f>IFERROR(INDEX(_Data!$F$2:$F$51,MATCH(2,_Data!$G$2:$G$51,0)),"")</f>
        <v/>
      </c>
    </row>
    <row r="7" spans="2:5" ht="54.75" customHeight="1" x14ac:dyDescent="0.3">
      <c r="B7" s="51" t="str">
        <f>IFERROR(INDEX(_Data!$B$2:$B$51,MATCH(3,_Data!$G$2:$G$51,0)),"")</f>
        <v/>
      </c>
      <c r="C7" s="52" t="str">
        <f>IFERROR(INDEX(_Data!$C$2:$C$51,MATCH(3,_Data!$G$2:$G$51,0)),"")</f>
        <v/>
      </c>
      <c r="D7" s="51" t="str">
        <f>IFERROR(INDEX(_Data!$E$2:$E$51,MATCH(3,_Data!$G$2:$G$51,0)),"")</f>
        <v/>
      </c>
      <c r="E7" s="51" t="str">
        <f>IFERROR(INDEX(_Data!$F$2:$F$51,MATCH(3,_Data!$G$2:$G$51,0)),"")</f>
        <v/>
      </c>
    </row>
    <row r="8" spans="2:5" ht="54.75" customHeight="1" x14ac:dyDescent="0.3">
      <c r="B8" s="53" t="str">
        <f>IFERROR(INDEX(_Data!$B$2:$B$51,MATCH(4,_Data!$G$2:$G$51,0)),"")</f>
        <v/>
      </c>
      <c r="C8" s="54" t="str">
        <f>IFERROR(INDEX(_Data!$C$2:$C$51,MATCH(4,_Data!$G$2:$G$51,0)),"")</f>
        <v/>
      </c>
      <c r="D8" s="53" t="str">
        <f>IFERROR(INDEX(_Data!$E$2:$E$51,MATCH(4,_Data!$G$2:$G$51,0)),"")</f>
        <v/>
      </c>
      <c r="E8" s="53" t="str">
        <f>IFERROR(INDEX(_Data!$F$2:$F$51,MATCH(4,_Data!$G$2:$G$51,0)),"")</f>
        <v/>
      </c>
    </row>
    <row r="9" spans="2:5" ht="54.75" customHeight="1" x14ac:dyDescent="0.3">
      <c r="B9" s="51" t="str">
        <f>IFERROR(INDEX(_Data!$B$2:$B$51,MATCH(5,_Data!$G$2:$G$51,0)),"")</f>
        <v/>
      </c>
      <c r="C9" s="52" t="str">
        <f>IFERROR(INDEX(_Data!$C$2:$C$51,MATCH(5,_Data!$G$2:$G$51,0)),"")</f>
        <v/>
      </c>
      <c r="D9" s="51" t="str">
        <f>IFERROR(INDEX(_Data!$E$2:$E$51,MATCH(5,_Data!$G$2:$G$51,0)),"")</f>
        <v/>
      </c>
      <c r="E9" s="51" t="str">
        <f>IFERROR(INDEX(_Data!$F$2:$F$51,MATCH(5,_Data!$G$2:$G$51,0)),"")</f>
        <v/>
      </c>
    </row>
    <row r="10" spans="2:5" ht="54.75" customHeight="1" x14ac:dyDescent="0.3">
      <c r="B10" s="53" t="str">
        <f>IFERROR(INDEX(_Data!$B$2:$B$51,MATCH(6,_Data!$G$2:$G$51,0)),"")</f>
        <v/>
      </c>
      <c r="C10" s="54" t="str">
        <f>IFERROR(INDEX(_Data!$C$2:$C$51,MATCH(6,_Data!$G$2:$G$51,0)),"")</f>
        <v/>
      </c>
      <c r="D10" s="53" t="str">
        <f>IFERROR(INDEX(_Data!$E$2:$E$51,MATCH(6,_Data!$G$2:$G$51,0)),"")</f>
        <v/>
      </c>
      <c r="E10" s="53" t="str">
        <f>IFERROR(INDEX(_Data!$F$2:$F$51,MATCH(6,_Data!$G$2:$G$51,0)),"")</f>
        <v/>
      </c>
    </row>
    <row r="11" spans="2:5" ht="54.75" customHeight="1" x14ac:dyDescent="0.3">
      <c r="B11" s="51" t="str">
        <f>IFERROR(INDEX(_Data!$B$2:$B$51,MATCH(7,_Data!$G$2:$G$51,0)),"")</f>
        <v/>
      </c>
      <c r="C11" s="52" t="str">
        <f>IFERROR(INDEX(_Data!$C$2:$C$51,MATCH(7,_Data!$G$2:$G$51,0)),"")</f>
        <v/>
      </c>
      <c r="D11" s="51" t="str">
        <f>IFERROR(INDEX(_Data!$E$2:$E$51,MATCH(7,_Data!$G$2:$G$51,0)),"")</f>
        <v/>
      </c>
      <c r="E11" s="51" t="str">
        <f>IFERROR(INDEX(_Data!$F$2:$F$51,MATCH(7,_Data!$G$2:$G$51,0)),"")</f>
        <v/>
      </c>
    </row>
    <row r="12" spans="2:5" ht="54.75" customHeight="1" x14ac:dyDescent="0.3">
      <c r="B12" s="53" t="str">
        <f>IFERROR(INDEX(_Data!$B$2:$B$51,MATCH(8,_Data!$G$2:$G$51,0)),"")</f>
        <v/>
      </c>
      <c r="C12" s="54" t="str">
        <f>IFERROR(INDEX(_Data!$C$2:$C$51,MATCH(8,_Data!$G$2:$G$51,0)),"")</f>
        <v/>
      </c>
      <c r="D12" s="53" t="str">
        <f>IFERROR(INDEX(_Data!$E$2:$E$51,MATCH(8,_Data!$G$2:$G$51,0)),"")</f>
        <v/>
      </c>
      <c r="E12" s="53" t="str">
        <f>IFERROR(INDEX(_Data!$F$2:$F$51,MATCH(8,_Data!$G$2:$G$51,0)),"")</f>
        <v/>
      </c>
    </row>
    <row r="13" spans="2:5" ht="54.75" customHeight="1" x14ac:dyDescent="0.3">
      <c r="B13" s="51" t="str">
        <f>IFERROR(INDEX(_Data!$B$2:$B$51,MATCH(9,_Data!$G$2:$G$51,0)),"")</f>
        <v/>
      </c>
      <c r="C13" s="52" t="str">
        <f>IFERROR(INDEX(_Data!$C$2:$C$51,MATCH(9,_Data!$G$2:$G$51,0)),"")</f>
        <v/>
      </c>
      <c r="D13" s="51" t="str">
        <f>IFERROR(INDEX(_Data!$E$2:$E$51,MATCH(9,_Data!$G$2:$G$51,0)),"")</f>
        <v/>
      </c>
      <c r="E13" s="51" t="str">
        <f>IFERROR(INDEX(_Data!$F$2:$F$51,MATCH(9,_Data!$G$2:$G$51,0)),"")</f>
        <v/>
      </c>
    </row>
    <row r="14" spans="2:5" ht="54.75" customHeight="1" x14ac:dyDescent="0.3">
      <c r="B14" s="53" t="str">
        <f>IFERROR(INDEX(_Data!$B$2:$B$51,MATCH(10,_Data!$G$2:$G$51,0)),"")</f>
        <v/>
      </c>
      <c r="C14" s="54" t="str">
        <f>IFERROR(INDEX(_Data!$C$2:$C$51,MATCH(10,_Data!$G$2:$G$51,0)),"")</f>
        <v/>
      </c>
      <c r="D14" s="53" t="str">
        <f>IFERROR(INDEX(_Data!$E$2:$E$51,MATCH(10,_Data!$G$2:$G$51,0)),"")</f>
        <v/>
      </c>
      <c r="E14" s="53" t="str">
        <f>IFERROR(INDEX(_Data!$F$2:$F$51,MATCH(10,_Data!$G$2:$G$51,0)),"")</f>
        <v/>
      </c>
    </row>
    <row r="15" spans="2:5" ht="54.75" customHeight="1" x14ac:dyDescent="0.3">
      <c r="B15" s="51" t="str">
        <f>IFERROR(INDEX(_Data!$B$2:$B$51,MATCH(11,_Data!$G$2:$G$51,0)),"")</f>
        <v/>
      </c>
      <c r="C15" s="52" t="str">
        <f>IFERROR(INDEX(_Data!$C$2:$C$51,MATCH(11,_Data!$G$2:$G$51,0)),"")</f>
        <v/>
      </c>
      <c r="D15" s="51" t="str">
        <f>IFERROR(INDEX(_Data!$E$2:$E$51,MATCH(11,_Data!$G$2:$G$51,0)),"")</f>
        <v/>
      </c>
      <c r="E15" s="51" t="str">
        <f>IFERROR(INDEX(_Data!$F$2:$F$51,MATCH(11,_Data!$G$2:$G$51,0)),"")</f>
        <v/>
      </c>
    </row>
    <row r="16" spans="2:5" ht="54.75" customHeight="1" x14ac:dyDescent="0.3">
      <c r="B16" s="53" t="str">
        <f>IFERROR(INDEX(_Data!$B$2:$B$51,MATCH(12,_Data!$G$2:$G$51,0)),"")</f>
        <v/>
      </c>
      <c r="C16" s="54" t="str">
        <f>IFERROR(INDEX(_Data!$C$2:$C$51,MATCH(12,_Data!$G$2:$G$51,0)),"")</f>
        <v/>
      </c>
      <c r="D16" s="53" t="str">
        <f>IFERROR(INDEX(_Data!$E$2:$E$51,MATCH(12,_Data!$G$2:$G$51,0)),"")</f>
        <v/>
      </c>
      <c r="E16" s="53" t="str">
        <f>IFERROR(INDEX(_Data!$F$2:$F$51,MATCH(12,_Data!$G$2:$G$51,0)),"")</f>
        <v/>
      </c>
    </row>
    <row r="17" spans="2:5" ht="54.75" customHeight="1" x14ac:dyDescent="0.3">
      <c r="B17" s="51" t="str">
        <f>IFERROR(INDEX(_Data!$B$2:$B$51,MATCH(13,_Data!$G$2:$G$51,0)),"")</f>
        <v/>
      </c>
      <c r="C17" s="52" t="str">
        <f>IFERROR(INDEX(_Data!$C$2:$C$51,MATCH(13,_Data!$G$2:$G$51,0)),"")</f>
        <v/>
      </c>
      <c r="D17" s="51" t="str">
        <f>IFERROR(INDEX(_Data!$E$2:$E$51,MATCH(13,_Data!$G$2:$G$51,0)),"")</f>
        <v/>
      </c>
      <c r="E17" s="51" t="str">
        <f>IFERROR(INDEX(_Data!$F$2:$F$51,MATCH(13,_Data!$G$2:$G$51,0)),"")</f>
        <v/>
      </c>
    </row>
    <row r="18" spans="2:5" ht="54.75" customHeight="1" x14ac:dyDescent="0.3">
      <c r="B18" s="53" t="str">
        <f>IFERROR(INDEX(_Data!$B$2:$B$51,MATCH(14,_Data!$G$2:$G$51,0)),"")</f>
        <v/>
      </c>
      <c r="C18" s="54" t="str">
        <f>IFERROR(INDEX(_Data!$C$2:$C$51,MATCH(14,_Data!$G$2:$G$51,0)),"")</f>
        <v/>
      </c>
      <c r="D18" s="53" t="str">
        <f>IFERROR(INDEX(_Data!$E$2:$E$51,MATCH(14,_Data!$G$2:$G$51,0)),"")</f>
        <v/>
      </c>
      <c r="E18" s="53" t="str">
        <f>IFERROR(INDEX(_Data!$F$2:$F$51,MATCH(14,_Data!$G$2:$G$51,0)),"")</f>
        <v/>
      </c>
    </row>
    <row r="19" spans="2:5" ht="54.75" customHeight="1" x14ac:dyDescent="0.3">
      <c r="B19" s="51" t="str">
        <f>IFERROR(INDEX(_Data!$B$2:$B$51,MATCH(15,_Data!$G$2:$G$51,0)),"")</f>
        <v/>
      </c>
      <c r="C19" s="52" t="str">
        <f>IFERROR(INDEX(_Data!$C$2:$C$51,MATCH(15,_Data!$G$2:$G$51,0)),"")</f>
        <v/>
      </c>
      <c r="D19" s="51" t="str">
        <f>IFERROR(INDEX(_Data!$E$2:$E$51,MATCH(15,_Data!$G$2:$G$51,0)),"")</f>
        <v/>
      </c>
      <c r="E19" s="51" t="str">
        <f>IFERROR(INDEX(_Data!$F$2:$F$51,MATCH(15,_Data!$G$2:$G$51,0)),"")</f>
        <v/>
      </c>
    </row>
    <row r="20" spans="2:5" ht="54.75" customHeight="1" x14ac:dyDescent="0.3">
      <c r="B20" s="53" t="str">
        <f>IFERROR(INDEX(_Data!$B$2:$B$51,MATCH(16,_Data!$G$2:$G$51,0)),"")</f>
        <v/>
      </c>
      <c r="C20" s="54" t="str">
        <f>IFERROR(INDEX(_Data!$C$2:$C$51,MATCH(16,_Data!$G$2:$G$51,0)),"")</f>
        <v/>
      </c>
      <c r="D20" s="53" t="str">
        <f>IFERROR(INDEX(_Data!$E$2:$E$51,MATCH(16,_Data!$G$2:$G$51,0)),"")</f>
        <v/>
      </c>
      <c r="E20" s="53" t="str">
        <f>IFERROR(INDEX(_Data!$F$2:$F$51,MATCH(16,_Data!$G$2:$G$51,0)),"")</f>
        <v/>
      </c>
    </row>
    <row r="21" spans="2:5" ht="54.75" customHeight="1" x14ac:dyDescent="0.3">
      <c r="B21" s="51" t="str">
        <f>IFERROR(INDEX(_Data!$B$2:$B$51,MATCH(17,_Data!$G$2:$G$51,0)),"")</f>
        <v/>
      </c>
      <c r="C21" s="52" t="str">
        <f>IFERROR(INDEX(_Data!$C$2:$C$51,MATCH(17,_Data!$G$2:$G$51,0)),"")</f>
        <v/>
      </c>
      <c r="D21" s="51" t="str">
        <f>IFERROR(INDEX(_Data!$E$2:$E$51,MATCH(17,_Data!$G$2:$G$51,0)),"")</f>
        <v/>
      </c>
      <c r="E21" s="51" t="str">
        <f>IFERROR(INDEX(_Data!$F$2:$F$51,MATCH(17,_Data!$G$2:$G$51,0)),"")</f>
        <v/>
      </c>
    </row>
    <row r="22" spans="2:5" ht="54.75" customHeight="1" x14ac:dyDescent="0.3">
      <c r="B22" s="53" t="str">
        <f>IFERROR(INDEX(_Data!$B$2:$B$51,MATCH(18,_Data!$G$2:$G$51,0)),"")</f>
        <v/>
      </c>
      <c r="C22" s="54" t="str">
        <f>IFERROR(INDEX(_Data!$C$2:$C$51,MATCH(18,_Data!$G$2:$G$51,0)),"")</f>
        <v/>
      </c>
      <c r="D22" s="53" t="str">
        <f>IFERROR(INDEX(_Data!$E$2:$E$51,MATCH(18,_Data!$G$2:$G$51,0)),"")</f>
        <v/>
      </c>
      <c r="E22" s="53" t="str">
        <f>IFERROR(INDEX(_Data!$F$2:$F$51,MATCH(18,_Data!$G$2:$G$51,0)),"")</f>
        <v/>
      </c>
    </row>
    <row r="23" spans="2:5" ht="54.75" customHeight="1" x14ac:dyDescent="0.3">
      <c r="B23" s="51" t="str">
        <f>IFERROR(INDEX(_Data!$B$2:$B$51,MATCH(19,_Data!$G$2:$G$51,0)),"")</f>
        <v/>
      </c>
      <c r="C23" s="52" t="str">
        <f>IFERROR(INDEX(_Data!$C$2:$C$51,MATCH(19,_Data!$G$2:$G$51,0)),"")</f>
        <v/>
      </c>
      <c r="D23" s="51" t="str">
        <f>IFERROR(INDEX(_Data!$E$2:$E$51,MATCH(19,_Data!$G$2:$G$51,0)),"")</f>
        <v/>
      </c>
      <c r="E23" s="51" t="str">
        <f>IFERROR(INDEX(_Data!$F$2:$F$51,MATCH(19,_Data!$G$2:$G$51,0)),"")</f>
        <v/>
      </c>
    </row>
    <row r="24" spans="2:5" ht="54.75" customHeight="1" x14ac:dyDescent="0.3">
      <c r="B24" s="53" t="str">
        <f>IFERROR(INDEX(_Data!$B$2:$B$51,MATCH(20,_Data!$G$2:$G$51,0)),"")</f>
        <v/>
      </c>
      <c r="C24" s="54" t="str">
        <f>IFERROR(INDEX(_Data!$C$2:$C$51,MATCH(20,_Data!$G$2:$G$51,0)),"")</f>
        <v/>
      </c>
      <c r="D24" s="53" t="str">
        <f>IFERROR(INDEX(_Data!$E$2:$E$51,MATCH(20,_Data!$G$2:$G$51,0)),"")</f>
        <v/>
      </c>
      <c r="E24" s="53" t="str">
        <f>IFERROR(INDEX(_Data!$F$2:$F$51,MATCH(20,_Data!$G$2:$G$51,0)),"")</f>
        <v/>
      </c>
    </row>
    <row r="25" spans="2:5" ht="54.75" customHeight="1" x14ac:dyDescent="0.3">
      <c r="B25" s="51" t="str">
        <f>IFERROR(INDEX(_Data!$B$2:$B$51,MATCH(21,_Data!$G$2:$G$51,0)),"")</f>
        <v/>
      </c>
      <c r="C25" s="52" t="str">
        <f>IFERROR(INDEX(_Data!$C$2:$C$51,MATCH(21,_Data!$G$2:$G$51,0)),"")</f>
        <v/>
      </c>
      <c r="D25" s="51" t="str">
        <f>IFERROR(INDEX(_Data!$E$2:$E$51,MATCH(21,_Data!$G$2:$G$51,0)),"")</f>
        <v/>
      </c>
      <c r="E25" s="51" t="str">
        <f>IFERROR(INDEX(_Data!$F$2:$F$51,MATCH(21,_Data!$G$2:$G$51,0)),"")</f>
        <v/>
      </c>
    </row>
    <row r="26" spans="2:5" ht="54.75" customHeight="1" x14ac:dyDescent="0.3">
      <c r="B26" s="53" t="str">
        <f>IFERROR(INDEX(_Data!$B$2:$B$51,MATCH(22,_Data!$G$2:$G$51,0)),"")</f>
        <v/>
      </c>
      <c r="C26" s="54" t="str">
        <f>IFERROR(INDEX(_Data!$C$2:$C$51,MATCH(22,_Data!$G$2:$G$51,0)),"")</f>
        <v/>
      </c>
      <c r="D26" s="53" t="str">
        <f>IFERROR(INDEX(_Data!$E$2:$E$51,MATCH(22,_Data!$G$2:$G$51,0)),"")</f>
        <v/>
      </c>
      <c r="E26" s="53" t="str">
        <f>IFERROR(INDEX(_Data!$F$2:$F$51,MATCH(22,_Data!$G$2:$G$51,0)),"")</f>
        <v/>
      </c>
    </row>
    <row r="27" spans="2:5" ht="54.75" customHeight="1" x14ac:dyDescent="0.3">
      <c r="B27" s="51" t="str">
        <f>IFERROR(INDEX(_Data!$B$2:$B$51,MATCH(23,_Data!$G$2:$G$51,0)),"")</f>
        <v/>
      </c>
      <c r="C27" s="52" t="str">
        <f>IFERROR(INDEX(_Data!$C$2:$C$51,MATCH(23,_Data!$G$2:$G$51,0)),"")</f>
        <v/>
      </c>
      <c r="D27" s="51" t="str">
        <f>IFERROR(INDEX(_Data!$E$2:$E$51,MATCH(23,_Data!$G$2:$G$51,0)),"")</f>
        <v/>
      </c>
      <c r="E27" s="51" t="str">
        <f>IFERROR(INDEX(_Data!$F$2:$F$51,MATCH(23,_Data!$G$2:$G$51,0)),"")</f>
        <v/>
      </c>
    </row>
    <row r="28" spans="2:5" ht="54.75" customHeight="1" x14ac:dyDescent="0.3">
      <c r="B28" s="53" t="str">
        <f>IFERROR(INDEX(_Data!$B$2:$B$51,MATCH(24,_Data!$G$2:$G$51,0)),"")</f>
        <v/>
      </c>
      <c r="C28" s="54" t="str">
        <f>IFERROR(INDEX(_Data!$C$2:$C$51,MATCH(24,_Data!$G$2:$G$51,0)),"")</f>
        <v/>
      </c>
      <c r="D28" s="53" t="str">
        <f>IFERROR(INDEX(_Data!$E$2:$E$51,MATCH(24,_Data!$G$2:$G$51,0)),"")</f>
        <v/>
      </c>
      <c r="E28" s="53" t="str">
        <f>IFERROR(INDEX(_Data!$F$2:$F$51,MATCH(24,_Data!$G$2:$G$51,0)),"")</f>
        <v/>
      </c>
    </row>
    <row r="29" spans="2:5" ht="54.75" customHeight="1" x14ac:dyDescent="0.3">
      <c r="B29" s="51" t="str">
        <f>IFERROR(INDEX(_Data!$B$2:$B$51,MATCH(25,_Data!$G$2:$G$51,0)),"")</f>
        <v/>
      </c>
      <c r="C29" s="52" t="str">
        <f>IFERROR(INDEX(_Data!$C$2:$C$51,MATCH(25,_Data!$G$2:$G$51,0)),"")</f>
        <v/>
      </c>
      <c r="D29" s="51" t="str">
        <f>IFERROR(INDEX(_Data!$E$2:$E$51,MATCH(25,_Data!$G$2:$G$51,0)),"")</f>
        <v/>
      </c>
      <c r="E29" s="51" t="str">
        <f>IFERROR(INDEX(_Data!$F$2:$F$51,MATCH(25,_Data!$G$2:$G$51,0)),"")</f>
        <v/>
      </c>
    </row>
    <row r="30" spans="2:5" ht="54.75" customHeight="1" x14ac:dyDescent="0.3">
      <c r="B30" s="53" t="str">
        <f>IFERROR(INDEX(_Data!$B$2:$B$51,MATCH(26,_Data!$G$2:$G$51,0)),"")</f>
        <v/>
      </c>
      <c r="C30" s="54" t="str">
        <f>IFERROR(INDEX(_Data!$C$2:$C$51,MATCH(26,_Data!$G$2:$G$51,0)),"")</f>
        <v/>
      </c>
      <c r="D30" s="53" t="str">
        <f>IFERROR(INDEX(_Data!$E$2:$E$51,MATCH(26,_Data!$G$2:$G$51,0)),"")</f>
        <v/>
      </c>
      <c r="E30" s="53" t="str">
        <f>IFERROR(INDEX(_Data!$F$2:$F$51,MATCH(26,_Data!$G$2:$G$51,0)),"")</f>
        <v/>
      </c>
    </row>
    <row r="31" spans="2:5" ht="54.75" customHeight="1" x14ac:dyDescent="0.3">
      <c r="B31" s="51" t="str">
        <f>IFERROR(INDEX(_Data!$B$2:$B$51,MATCH(27,_Data!$G$2:$G$51,0)),"")</f>
        <v/>
      </c>
      <c r="C31" s="52" t="str">
        <f>IFERROR(INDEX(_Data!$C$2:$C$51,MATCH(27,_Data!$G$2:$G$51,0)),"")</f>
        <v/>
      </c>
      <c r="D31" s="51" t="str">
        <f>IFERROR(INDEX(_Data!$E$2:$E$51,MATCH(27,_Data!$G$2:$G$51,0)),"")</f>
        <v/>
      </c>
      <c r="E31" s="51" t="str">
        <f>IFERROR(INDEX(_Data!$F$2:$F$51,MATCH(27,_Data!$G$2:$G$51,0)),"")</f>
        <v/>
      </c>
    </row>
    <row r="32" spans="2:5" ht="54.75" customHeight="1" x14ac:dyDescent="0.3">
      <c r="B32" s="53" t="str">
        <f>IFERROR(INDEX(_Data!$B$2:$B$51,MATCH(28,_Data!$G$2:$G$51,0)),"")</f>
        <v/>
      </c>
      <c r="C32" s="54" t="str">
        <f>IFERROR(INDEX(_Data!$C$2:$C$51,MATCH(28,_Data!$G$2:$G$51,0)),"")</f>
        <v/>
      </c>
      <c r="D32" s="53" t="str">
        <f>IFERROR(INDEX(_Data!$E$2:$E$51,MATCH(28,_Data!$G$2:$G$51,0)),"")</f>
        <v/>
      </c>
      <c r="E32" s="53" t="str">
        <f>IFERROR(INDEX(_Data!$F$2:$F$51,MATCH(28,_Data!$G$2:$G$51,0)),"")</f>
        <v/>
      </c>
    </row>
    <row r="33" spans="2:5" ht="54.75" customHeight="1" x14ac:dyDescent="0.3">
      <c r="B33" s="51" t="str">
        <f>IFERROR(INDEX(_Data!$B$2:$B$51,MATCH(29,_Data!$G$2:$G$51,0)),"")</f>
        <v/>
      </c>
      <c r="C33" s="52" t="str">
        <f>IFERROR(INDEX(_Data!$C$2:$C$51,MATCH(29,_Data!$G$2:$G$51,0)),"")</f>
        <v/>
      </c>
      <c r="D33" s="51" t="str">
        <f>IFERROR(INDEX(_Data!$E$2:$E$51,MATCH(29,_Data!$G$2:$G$51,0)),"")</f>
        <v/>
      </c>
      <c r="E33" s="51" t="str">
        <f>IFERROR(INDEX(_Data!$F$2:$F$51,MATCH(29,_Data!$G$2:$G$51,0)),"")</f>
        <v/>
      </c>
    </row>
    <row r="34" spans="2:5" ht="54.75" customHeight="1" x14ac:dyDescent="0.3">
      <c r="B34" s="53" t="str">
        <f>IFERROR(INDEX(_Data!$B$2:$B$51,MATCH(30,_Data!$G$2:$G$51,0)),"")</f>
        <v/>
      </c>
      <c r="C34" s="54" t="str">
        <f>IFERROR(INDEX(_Data!$C$2:$C$51,MATCH(30,_Data!$G$2:$G$51,0)),"")</f>
        <v/>
      </c>
      <c r="D34" s="53" t="str">
        <f>IFERROR(INDEX(_Data!$E$2:$E$51,MATCH(30,_Data!$G$2:$G$51,0)),"")</f>
        <v/>
      </c>
      <c r="E34" s="53" t="str">
        <f>IFERROR(INDEX(_Data!$F$2:$F$51,MATCH(30,_Data!$G$2:$G$51,0)),"")</f>
        <v/>
      </c>
    </row>
    <row r="35" spans="2:5" ht="54.75" customHeight="1" x14ac:dyDescent="0.3">
      <c r="B35" s="51" t="str">
        <f>IFERROR(INDEX(_Data!$B$2:$B$51,MATCH(31,_Data!$G$2:$G$51,0)),"")</f>
        <v/>
      </c>
      <c r="C35" s="52" t="str">
        <f>IFERROR(INDEX(_Data!$C$2:$C$51,MATCH(31,_Data!$G$2:$G$51,0)),"")</f>
        <v/>
      </c>
      <c r="D35" s="51" t="str">
        <f>IFERROR(INDEX(_Data!$E$2:$E$51,MATCH(31,_Data!$G$2:$G$51,0)),"")</f>
        <v/>
      </c>
      <c r="E35" s="51" t="str">
        <f>IFERROR(INDEX(_Data!$F$2:$F$51,MATCH(31,_Data!$G$2:$G$51,0)),"")</f>
        <v/>
      </c>
    </row>
    <row r="36" spans="2:5" ht="54.75" customHeight="1" x14ac:dyDescent="0.3">
      <c r="B36" s="53" t="str">
        <f>IFERROR(INDEX(_Data!$B$2:$B$51,MATCH(32,_Data!$G$2:$G$51,0)),"")</f>
        <v/>
      </c>
      <c r="C36" s="54" t="str">
        <f>IFERROR(INDEX(_Data!$C$2:$C$51,MATCH(32,_Data!$G$2:$G$51,0)),"")</f>
        <v/>
      </c>
      <c r="D36" s="53" t="str">
        <f>IFERROR(INDEX(_Data!$E$2:$E$51,MATCH(32,_Data!$G$2:$G$51,0)),"")</f>
        <v/>
      </c>
      <c r="E36" s="53" t="str">
        <f>IFERROR(INDEX(_Data!$F$2:$F$51,MATCH(32,_Data!$G$2:$G$51,0)),"")</f>
        <v/>
      </c>
    </row>
    <row r="37" spans="2:5" ht="54.75" customHeight="1" x14ac:dyDescent="0.3">
      <c r="B37" s="51" t="str">
        <f>IFERROR(INDEX(_Data!$B$2:$B$51,MATCH(33,_Data!$G$2:$G$51,0)),"")</f>
        <v/>
      </c>
      <c r="C37" s="52" t="str">
        <f>IFERROR(INDEX(_Data!$C$2:$C$51,MATCH(33,_Data!$G$2:$G$51,0)),"")</f>
        <v/>
      </c>
      <c r="D37" s="51" t="str">
        <f>IFERROR(INDEX(_Data!$E$2:$E$51,MATCH(33,_Data!$G$2:$G$51,0)),"")</f>
        <v/>
      </c>
      <c r="E37" s="51" t="str">
        <f>IFERROR(INDEX(_Data!$F$2:$F$51,MATCH(33,_Data!$G$2:$G$51,0)),"")</f>
        <v/>
      </c>
    </row>
    <row r="38" spans="2:5" ht="54.75" customHeight="1" x14ac:dyDescent="0.3">
      <c r="B38" s="53" t="str">
        <f>IFERROR(INDEX(_Data!$B$2:$B$51,MATCH(34,_Data!$G$2:$G$51,0)),"")</f>
        <v/>
      </c>
      <c r="C38" s="54" t="str">
        <f>IFERROR(INDEX(_Data!$C$2:$C$51,MATCH(34,_Data!$G$2:$G$51,0)),"")</f>
        <v/>
      </c>
      <c r="D38" s="53" t="str">
        <f>IFERROR(INDEX(_Data!$E$2:$E$51,MATCH(34,_Data!$G$2:$G$51,0)),"")</f>
        <v/>
      </c>
      <c r="E38" s="53" t="str">
        <f>IFERROR(INDEX(_Data!$F$2:$F$51,MATCH(34,_Data!$G$2:$G$51,0)),"")</f>
        <v/>
      </c>
    </row>
    <row r="39" spans="2:5" ht="54.75" customHeight="1" x14ac:dyDescent="0.3">
      <c r="B39" s="51" t="str">
        <f>IFERROR(INDEX(_Data!$B$2:$B$51,MATCH(35,_Data!$G$2:$G$51,0)),"")</f>
        <v/>
      </c>
      <c r="C39" s="52" t="str">
        <f>IFERROR(INDEX(_Data!$C$2:$C$51,MATCH(35,_Data!$G$2:$G$51,0)),"")</f>
        <v/>
      </c>
      <c r="D39" s="51" t="str">
        <f>IFERROR(INDEX(_Data!$E$2:$E$51,MATCH(35,_Data!$G$2:$G$51,0)),"")</f>
        <v/>
      </c>
      <c r="E39" s="51" t="str">
        <f>IFERROR(INDEX(_Data!$F$2:$F$51,MATCH(35,_Data!$G$2:$G$51,0)),"")</f>
        <v/>
      </c>
    </row>
    <row r="40" spans="2:5" ht="54.75" customHeight="1" x14ac:dyDescent="0.3">
      <c r="B40" s="53" t="str">
        <f>IFERROR(INDEX(_Data!$B$2:$B$51,MATCH(36,_Data!$G$2:$G$51,0)),"")</f>
        <v/>
      </c>
      <c r="C40" s="54" t="str">
        <f>IFERROR(INDEX(_Data!$C$2:$C$51,MATCH(36,_Data!$G$2:$G$51,0)),"")</f>
        <v/>
      </c>
      <c r="D40" s="53" t="str">
        <f>IFERROR(INDEX(_Data!$E$2:$E$51,MATCH(36,_Data!$G$2:$G$51,0)),"")</f>
        <v/>
      </c>
      <c r="E40" s="53" t="str">
        <f>IFERROR(INDEX(_Data!$F$2:$F$51,MATCH(36,_Data!$G$2:$G$51,0)),"")</f>
        <v/>
      </c>
    </row>
    <row r="41" spans="2:5" ht="54.75" customHeight="1" x14ac:dyDescent="0.3">
      <c r="B41" s="51" t="str">
        <f>IFERROR(INDEX(_Data!$B$2:$B$51,MATCH(37,_Data!$G$2:$G$51,0)),"")</f>
        <v/>
      </c>
      <c r="C41" s="52" t="str">
        <f>IFERROR(INDEX(_Data!$C$2:$C$51,MATCH(37,_Data!$G$2:$G$51,0)),"")</f>
        <v/>
      </c>
      <c r="D41" s="51" t="str">
        <f>IFERROR(INDEX(_Data!$E$2:$E$51,MATCH(37,_Data!$G$2:$G$51,0)),"")</f>
        <v/>
      </c>
      <c r="E41" s="51" t="str">
        <f>IFERROR(INDEX(_Data!$F$2:$F$51,MATCH(37,_Data!$G$2:$G$51,0)),"")</f>
        <v/>
      </c>
    </row>
    <row r="42" spans="2:5" ht="54.75" customHeight="1" x14ac:dyDescent="0.3">
      <c r="B42" s="53" t="str">
        <f>IFERROR(INDEX(_Data!$B$2:$B$51,MATCH(38,_Data!$G$2:$G$51,0)),"")</f>
        <v/>
      </c>
      <c r="C42" s="54" t="str">
        <f>IFERROR(INDEX(_Data!$C$2:$C$51,MATCH(38,_Data!$G$2:$G$51,0)),"")</f>
        <v/>
      </c>
      <c r="D42" s="53" t="str">
        <f>IFERROR(INDEX(_Data!$E$2:$E$51,MATCH(38,_Data!$G$2:$G$51,0)),"")</f>
        <v/>
      </c>
      <c r="E42" s="53" t="str">
        <f>IFERROR(INDEX(_Data!$F$2:$F$51,MATCH(38,_Data!$G$2:$G$51,0)),"")</f>
        <v/>
      </c>
    </row>
    <row r="43" spans="2:5" ht="54.75" customHeight="1" x14ac:dyDescent="0.3">
      <c r="B43" s="51" t="str">
        <f>IFERROR(INDEX(_Data!$B$2:$B$51,MATCH(39,_Data!$G$2:$G$51,0)),"")</f>
        <v/>
      </c>
      <c r="C43" s="52" t="str">
        <f>IFERROR(INDEX(_Data!$C$2:$C$51,MATCH(39,_Data!$G$2:$G$51,0)),"")</f>
        <v/>
      </c>
      <c r="D43" s="51" t="str">
        <f>IFERROR(INDEX(_Data!$E$2:$E$51,MATCH(39,_Data!$G$2:$G$51,0)),"")</f>
        <v/>
      </c>
      <c r="E43" s="51" t="str">
        <f>IFERROR(INDEX(_Data!$F$2:$F$51,MATCH(39,_Data!$G$2:$G$51,0)),"")</f>
        <v/>
      </c>
    </row>
    <row r="44" spans="2:5" ht="54.75" customHeight="1" x14ac:dyDescent="0.3">
      <c r="B44" s="53" t="str">
        <f>IFERROR(INDEX(_Data!$B$2:$B$51,MATCH(40,_Data!$G$2:$G$51,0)),"")</f>
        <v/>
      </c>
      <c r="C44" s="54" t="str">
        <f>IFERROR(INDEX(_Data!$C$2:$C$51,MATCH(40,_Data!$G$2:$G$51,0)),"")</f>
        <v/>
      </c>
      <c r="D44" s="53" t="str">
        <f>IFERROR(INDEX(_Data!$E$2:$E$51,MATCH(40,_Data!$G$2:$G$51,0)),"")</f>
        <v/>
      </c>
      <c r="E44" s="53" t="str">
        <f>IFERROR(INDEX(_Data!$F$2:$F$51,MATCH(40,_Data!$G$2:$G$51,0)),"")</f>
        <v/>
      </c>
    </row>
    <row r="45" spans="2:5" ht="54.75" customHeight="1" x14ac:dyDescent="0.3">
      <c r="B45" s="51" t="str">
        <f>IFERROR(INDEX(_Data!$B$2:$B$51,MATCH(41,_Data!$G$2:$G$51,0)),"")</f>
        <v/>
      </c>
      <c r="C45" s="52" t="str">
        <f>IFERROR(INDEX(_Data!$C$2:$C$51,MATCH(41,_Data!$G$2:$G$51,0)),"")</f>
        <v/>
      </c>
      <c r="D45" s="51" t="str">
        <f>IFERROR(INDEX(_Data!$E$2:$E$51,MATCH(41,_Data!$G$2:$G$51,0)),"")</f>
        <v/>
      </c>
      <c r="E45" s="51" t="str">
        <f>IFERROR(INDEX(_Data!$F$2:$F$51,MATCH(41,_Data!$G$2:$G$51,0)),"")</f>
        <v/>
      </c>
    </row>
    <row r="46" spans="2:5" ht="54.75" customHeight="1" x14ac:dyDescent="0.3">
      <c r="B46" s="53" t="str">
        <f>IFERROR(INDEX(_Data!$B$2:$B$51,MATCH(42,_Data!$G$2:$G$51,0)),"")</f>
        <v/>
      </c>
      <c r="C46" s="54" t="str">
        <f>IFERROR(INDEX(_Data!$C$2:$C$51,MATCH(42,_Data!$G$2:$G$51,0)),"")</f>
        <v/>
      </c>
      <c r="D46" s="53" t="str">
        <f>IFERROR(INDEX(_Data!$E$2:$E$51,MATCH(42,_Data!$G$2:$G$51,0)),"")</f>
        <v/>
      </c>
      <c r="E46" s="53" t="str">
        <f>IFERROR(INDEX(_Data!$F$2:$F$51,MATCH(42,_Data!$G$2:$G$51,0)),"")</f>
        <v/>
      </c>
    </row>
    <row r="47" spans="2:5" ht="54.75" customHeight="1" x14ac:dyDescent="0.3">
      <c r="B47" s="51" t="str">
        <f>IFERROR(INDEX(_Data!$B$2:$B$51,MATCH(43,_Data!$G$2:$G$51,0)),"")</f>
        <v/>
      </c>
      <c r="C47" s="52" t="str">
        <f>IFERROR(INDEX(_Data!$C$2:$C$51,MATCH(43,_Data!$G$2:$G$51,0)),"")</f>
        <v/>
      </c>
      <c r="D47" s="51" t="str">
        <f>IFERROR(INDEX(_Data!$E$2:$E$51,MATCH(43,_Data!$G$2:$G$51,0)),"")</f>
        <v/>
      </c>
      <c r="E47" s="51" t="str">
        <f>IFERROR(INDEX(_Data!$F$2:$F$51,MATCH(43,_Data!$G$2:$G$51,0)),"")</f>
        <v/>
      </c>
    </row>
    <row r="48" spans="2:5" ht="54.75" customHeight="1" x14ac:dyDescent="0.3">
      <c r="B48" s="53" t="str">
        <f>IFERROR(INDEX(_Data!$B$2:$B$51,MATCH(44,_Data!$G$2:$G$51,0)),"")</f>
        <v/>
      </c>
      <c r="C48" s="54" t="str">
        <f>IFERROR(INDEX(_Data!$C$2:$C$51,MATCH(44,_Data!$G$2:$G$51,0)),"")</f>
        <v/>
      </c>
      <c r="D48" s="53" t="str">
        <f>IFERROR(INDEX(_Data!$E$2:$E$51,MATCH(44,_Data!$G$2:$G$51,0)),"")</f>
        <v/>
      </c>
      <c r="E48" s="53" t="str">
        <f>IFERROR(INDEX(_Data!$F$2:$F$51,MATCH(44,_Data!$G$2:$G$51,0)),"")</f>
        <v/>
      </c>
    </row>
    <row r="49" spans="2:5" ht="54.75" customHeight="1" x14ac:dyDescent="0.3">
      <c r="B49" s="51" t="str">
        <f>IFERROR(INDEX(_Data!$B$2:$B$51,MATCH(45,_Data!$G$2:$G$51,0)),"")</f>
        <v/>
      </c>
      <c r="C49" s="52" t="str">
        <f>IFERROR(INDEX(_Data!$C$2:$C$51,MATCH(45,_Data!$G$2:$G$51,0)),"")</f>
        <v/>
      </c>
      <c r="D49" s="51" t="str">
        <f>IFERROR(INDEX(_Data!$E$2:$E$51,MATCH(45,_Data!$G$2:$G$51,0)),"")</f>
        <v/>
      </c>
      <c r="E49" s="51" t="str">
        <f>IFERROR(INDEX(_Data!$F$2:$F$51,MATCH(45,_Data!$G$2:$G$51,0)),"")</f>
        <v/>
      </c>
    </row>
    <row r="50" spans="2:5" ht="54.75" customHeight="1" x14ac:dyDescent="0.3">
      <c r="B50" s="53" t="str">
        <f>IFERROR(INDEX(_Data!$B$2:$B$51,MATCH(46,_Data!$G$2:$G$51,0)),"")</f>
        <v/>
      </c>
      <c r="C50" s="54" t="str">
        <f>IFERROR(INDEX(_Data!$C$2:$C$51,MATCH(46,_Data!$G$2:$G$51,0)),"")</f>
        <v/>
      </c>
      <c r="D50" s="53" t="str">
        <f>IFERROR(INDEX(_Data!$E$2:$E$51,MATCH(46,_Data!$G$2:$G$51,0)),"")</f>
        <v/>
      </c>
      <c r="E50" s="53" t="str">
        <f>IFERROR(INDEX(_Data!$F$2:$F$51,MATCH(46,_Data!$G$2:$G$51,0)),"")</f>
        <v/>
      </c>
    </row>
    <row r="51" spans="2:5" ht="54.75" customHeight="1" x14ac:dyDescent="0.3">
      <c r="B51" s="51" t="str">
        <f>IFERROR(INDEX(_Data!$B$2:$B$51,MATCH(47,_Data!$G$2:$G$51,0)),"")</f>
        <v/>
      </c>
      <c r="C51" s="52" t="str">
        <f>IFERROR(INDEX(_Data!$C$2:$C$51,MATCH(47,_Data!$G$2:$G$51,0)),"")</f>
        <v/>
      </c>
      <c r="D51" s="51" t="str">
        <f>IFERROR(INDEX(_Data!$E$2:$E$51,MATCH(47,_Data!$G$2:$G$51,0)),"")</f>
        <v/>
      </c>
      <c r="E51" s="51" t="str">
        <f>IFERROR(INDEX(_Data!$F$2:$F$51,MATCH(47,_Data!$G$2:$G$51,0)),"")</f>
        <v/>
      </c>
    </row>
    <row r="52" spans="2:5" ht="54.75" customHeight="1" x14ac:dyDescent="0.3">
      <c r="B52" s="53" t="str">
        <f>IFERROR(INDEX(_Data!$B$2:$B$51,MATCH(48,_Data!$G$2:$G$51,0)),"")</f>
        <v/>
      </c>
      <c r="C52" s="54" t="str">
        <f>IFERROR(INDEX(_Data!$C$2:$C$51,MATCH(48,_Data!$G$2:$G$51,0)),"")</f>
        <v/>
      </c>
      <c r="D52" s="53" t="str">
        <f>IFERROR(INDEX(_Data!$E$2:$E$51,MATCH(48,_Data!$G$2:$G$51,0)),"")</f>
        <v/>
      </c>
      <c r="E52" s="53" t="str">
        <f>IFERROR(INDEX(_Data!$F$2:$F$51,MATCH(48,_Data!$G$2:$G$51,0)),"")</f>
        <v/>
      </c>
    </row>
    <row r="53" spans="2:5" ht="54.75" customHeight="1" x14ac:dyDescent="0.3">
      <c r="B53" s="51" t="str">
        <f>IFERROR(INDEX(_Data!$B$2:$B$51,MATCH(49,_Data!$G$2:$G$51,0)),"")</f>
        <v/>
      </c>
      <c r="C53" s="52" t="str">
        <f>IFERROR(INDEX(_Data!$C$2:$C$51,MATCH(49,_Data!$G$2:$G$51,0)),"")</f>
        <v/>
      </c>
      <c r="D53" s="51" t="str">
        <f>IFERROR(INDEX(_Data!$E$2:$E$51,MATCH(49,_Data!$G$2:$G$51,0)),"")</f>
        <v/>
      </c>
      <c r="E53" s="51" t="str">
        <f>IFERROR(INDEX(_Data!$F$2:$F$51,MATCH(49,_Data!$G$2:$G$51,0)),"")</f>
        <v/>
      </c>
    </row>
    <row r="54" spans="2:5" ht="54.75" customHeight="1" x14ac:dyDescent="0.3">
      <c r="B54" s="53" t="str">
        <f>IFERROR(INDEX(_Data!$B$2:$B$51,MATCH(50,_Data!$G$2:$G$51,0)),"")</f>
        <v/>
      </c>
      <c r="C54" s="54" t="str">
        <f>IFERROR(INDEX(_Data!$C$2:$C$51,MATCH(50,_Data!$G$2:$G$51,0)),"")</f>
        <v/>
      </c>
      <c r="D54" s="53" t="str">
        <f>IFERROR(INDEX(_Data!$E$2:$E$51,MATCH(50,_Data!$G$2:$G$51,0)),"")</f>
        <v/>
      </c>
      <c r="E54" s="53" t="str">
        <f>IFERROR(INDEX(_Data!$F$2:$F$51,MATCH(50,_Data!$G$2:$G$51,0)),"")</f>
        <v/>
      </c>
    </row>
    <row r="56" spans="2:5" ht="19.5" customHeight="1" x14ac:dyDescent="0.3">
      <c r="B56" s="2" t="s">
        <v>92</v>
      </c>
      <c r="C56" s="2"/>
      <c r="D56" s="2"/>
      <c r="E56" s="2"/>
    </row>
  </sheetData>
  <mergeCells count="3">
    <mergeCell ref="B1:E1"/>
    <mergeCell ref="B2:E2"/>
    <mergeCell ref="B56:E5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showGridLines="0" topLeftCell="B10" zoomScaleNormal="100" workbookViewId="0">
      <selection activeCell="H13" sqref="H13"/>
    </sheetView>
  </sheetViews>
  <sheetFormatPr defaultColWidth="8.6640625" defaultRowHeight="14.4" x14ac:dyDescent="0.3"/>
  <cols>
    <col min="1" max="1" width="1" customWidth="1"/>
    <col min="2" max="2" width="26" customWidth="1"/>
    <col min="3" max="3" width="1.5546875" customWidth="1"/>
    <col min="4" max="4" width="59.88671875" customWidth="1"/>
    <col min="5" max="5" width="1" customWidth="1"/>
  </cols>
  <sheetData>
    <row r="1" spans="1:5" ht="15.75" customHeight="1" x14ac:dyDescent="0.3">
      <c r="A1" s="13"/>
      <c r="B1" s="13"/>
      <c r="C1" s="13"/>
      <c r="D1" s="13"/>
      <c r="E1" s="13"/>
    </row>
    <row r="2" spans="1:5" ht="42" customHeight="1" x14ac:dyDescent="0.3">
      <c r="A2" s="13"/>
      <c r="B2" s="12" t="s">
        <v>15</v>
      </c>
      <c r="C2" s="12"/>
      <c r="D2" s="12"/>
      <c r="E2" s="13"/>
    </row>
    <row r="3" spans="1:5" ht="21.75" customHeight="1" x14ac:dyDescent="0.3">
      <c r="A3" s="13"/>
      <c r="B3" s="11" t="s">
        <v>16</v>
      </c>
      <c r="C3" s="11"/>
      <c r="D3" s="11"/>
      <c r="E3" s="13"/>
    </row>
    <row r="4" spans="1:5" ht="15.75" customHeight="1" x14ac:dyDescent="0.3">
      <c r="A4" s="13"/>
      <c r="B4" s="13"/>
      <c r="C4" s="13"/>
      <c r="D4" s="13"/>
      <c r="E4" s="13"/>
    </row>
    <row r="5" spans="1:5" ht="13.5" customHeight="1" x14ac:dyDescent="0.3">
      <c r="A5" s="19"/>
      <c r="B5" s="19"/>
      <c r="C5" s="19"/>
      <c r="D5" s="20" t="s">
        <v>17</v>
      </c>
      <c r="E5" s="19"/>
    </row>
    <row r="6" spans="1:5" ht="27.75" customHeight="1" x14ac:dyDescent="0.3">
      <c r="A6" s="19"/>
      <c r="B6" s="19"/>
      <c r="C6" s="19"/>
      <c r="D6" s="26" t="s">
        <v>18</v>
      </c>
      <c r="E6" s="19"/>
    </row>
    <row r="7" spans="1:5" ht="27.75" customHeight="1" x14ac:dyDescent="0.3">
      <c r="A7" s="19"/>
      <c r="B7" s="19"/>
      <c r="C7" s="19"/>
      <c r="D7" s="26" t="s">
        <v>19</v>
      </c>
      <c r="E7" s="19"/>
    </row>
    <row r="8" spans="1:5" ht="21.75" customHeight="1" x14ac:dyDescent="0.3">
      <c r="A8" s="19"/>
      <c r="B8" s="19"/>
      <c r="C8" s="19"/>
      <c r="D8" s="27" t="s">
        <v>20</v>
      </c>
      <c r="E8" s="19"/>
    </row>
    <row r="9" spans="1:5" ht="15.75" customHeight="1" x14ac:dyDescent="0.3">
      <c r="A9" s="19"/>
      <c r="B9" s="19"/>
      <c r="C9" s="19"/>
      <c r="D9" s="19"/>
      <c r="E9" s="19"/>
    </row>
    <row r="10" spans="1:5" ht="21.75" customHeight="1" x14ac:dyDescent="0.3">
      <c r="A10" s="19"/>
      <c r="B10" s="19"/>
      <c r="C10" s="19"/>
      <c r="D10" s="28" t="s">
        <v>21</v>
      </c>
      <c r="E10" s="19"/>
    </row>
    <row r="11" spans="1:5" ht="45.75" customHeight="1" x14ac:dyDescent="0.3">
      <c r="A11" s="19"/>
      <c r="B11" s="19"/>
      <c r="C11" s="19"/>
      <c r="D11" s="29" t="s">
        <v>22</v>
      </c>
      <c r="E11" s="19"/>
    </row>
    <row r="12" spans="1:5" ht="45.75" customHeight="1" x14ac:dyDescent="0.3">
      <c r="A12" s="19"/>
      <c r="B12" s="19"/>
      <c r="C12" s="19"/>
      <c r="D12" s="30" t="s">
        <v>23</v>
      </c>
      <c r="E12" s="19"/>
    </row>
    <row r="13" spans="1:5" ht="45.75" customHeight="1" x14ac:dyDescent="0.3">
      <c r="A13" s="19"/>
      <c r="B13" s="19"/>
      <c r="C13" s="19"/>
      <c r="D13" s="29" t="s">
        <v>24</v>
      </c>
      <c r="E13" s="19"/>
    </row>
    <row r="14" spans="1:5" ht="19.5" customHeight="1" x14ac:dyDescent="0.3">
      <c r="A14" s="19"/>
      <c r="B14" s="19"/>
      <c r="C14" s="19"/>
      <c r="D14" s="19"/>
      <c r="E14" s="19"/>
    </row>
    <row r="15" spans="1:5" ht="1.5" customHeight="1" x14ac:dyDescent="0.3">
      <c r="A15" s="19"/>
      <c r="B15" s="19"/>
      <c r="C15" s="19"/>
      <c r="D15" s="22"/>
      <c r="E15" s="19"/>
    </row>
    <row r="16" spans="1:5" ht="19.5" customHeight="1" x14ac:dyDescent="0.3">
      <c r="A16" s="19"/>
      <c r="B16" s="19"/>
      <c r="C16" s="19"/>
      <c r="D16" s="19"/>
      <c r="E16" s="19"/>
    </row>
    <row r="17" spans="1:5" ht="25.5" customHeight="1" x14ac:dyDescent="0.3">
      <c r="A17" s="19"/>
      <c r="B17" s="19"/>
      <c r="C17" s="19"/>
      <c r="D17" s="31" t="s">
        <v>25</v>
      </c>
      <c r="E17" s="19"/>
    </row>
    <row r="18" spans="1:5" ht="57.75" customHeight="1" x14ac:dyDescent="0.3">
      <c r="A18" s="19"/>
      <c r="B18" s="19"/>
      <c r="C18" s="19"/>
      <c r="D18" s="32" t="s">
        <v>26</v>
      </c>
      <c r="E18" s="19"/>
    </row>
    <row r="19" spans="1:5" ht="19.5" customHeight="1" x14ac:dyDescent="0.3">
      <c r="A19" s="19"/>
      <c r="B19" s="19"/>
      <c r="C19" s="19"/>
      <c r="D19" s="19"/>
      <c r="E19" s="19"/>
    </row>
    <row r="20" spans="1:5" ht="30" customHeight="1" x14ac:dyDescent="0.3">
      <c r="A20" s="19"/>
      <c r="B20" s="19"/>
      <c r="C20" s="19"/>
      <c r="D20" s="33" t="s">
        <v>27</v>
      </c>
      <c r="E20" s="19"/>
    </row>
    <row r="21" spans="1:5" ht="19.5" customHeight="1" x14ac:dyDescent="0.3">
      <c r="A21" s="19"/>
      <c r="B21" s="19"/>
      <c r="C21" s="19"/>
      <c r="D21" s="19"/>
      <c r="E21" s="19"/>
    </row>
    <row r="22" spans="1:5" ht="15.75" customHeight="1" x14ac:dyDescent="0.3">
      <c r="A22" s="19"/>
      <c r="B22" s="19"/>
      <c r="C22" s="19"/>
      <c r="D22" s="34"/>
      <c r="E22" s="19"/>
    </row>
    <row r="23" spans="1:5" ht="18" customHeight="1" x14ac:dyDescent="0.3">
      <c r="A23" s="19"/>
      <c r="B23" s="19"/>
      <c r="C23" s="19"/>
      <c r="D23" s="25" t="s">
        <v>14</v>
      </c>
      <c r="E23" s="19"/>
    </row>
    <row r="24" spans="1:5" ht="15" customHeight="1" x14ac:dyDescent="0.3">
      <c r="A24" s="19"/>
      <c r="B24" s="19"/>
      <c r="C24" s="19"/>
      <c r="D24" s="19"/>
      <c r="E24" s="19"/>
    </row>
    <row r="25" spans="1:5" ht="15" customHeight="1" x14ac:dyDescent="0.3">
      <c r="A25" s="19"/>
      <c r="B25" s="19"/>
      <c r="C25" s="19"/>
      <c r="D25" s="19"/>
      <c r="E25" s="19"/>
    </row>
    <row r="26" spans="1:5" ht="15" customHeight="1" x14ac:dyDescent="0.3">
      <c r="A26" s="19"/>
      <c r="B26" s="19"/>
      <c r="C26" s="19"/>
      <c r="D26" s="19"/>
      <c r="E26" s="19"/>
    </row>
    <row r="27" spans="1:5" ht="15" customHeight="1" x14ac:dyDescent="0.3">
      <c r="A27" s="19"/>
      <c r="B27" s="19"/>
      <c r="C27" s="19"/>
      <c r="D27" s="19"/>
      <c r="E27" s="19"/>
    </row>
    <row r="28" spans="1:5" ht="15" customHeight="1" x14ac:dyDescent="0.3">
      <c r="A28" s="19"/>
      <c r="B28" s="19"/>
      <c r="C28" s="19"/>
      <c r="D28" s="19"/>
      <c r="E28" s="19"/>
    </row>
    <row r="29" spans="1:5" ht="15" customHeight="1" x14ac:dyDescent="0.3">
      <c r="A29" s="19"/>
      <c r="B29" s="19"/>
      <c r="C29" s="19"/>
      <c r="D29" s="19"/>
      <c r="E29" s="19"/>
    </row>
    <row r="30" spans="1:5" ht="15" customHeight="1" x14ac:dyDescent="0.3">
      <c r="A30" s="19"/>
      <c r="B30" s="19"/>
      <c r="C30" s="19"/>
      <c r="D30" s="19"/>
      <c r="E30" s="19"/>
    </row>
    <row r="31" spans="1:5" ht="15" customHeight="1" x14ac:dyDescent="0.3">
      <c r="A31" s="19"/>
      <c r="B31" s="19"/>
      <c r="C31" s="19"/>
      <c r="D31" s="19"/>
      <c r="E31" s="19"/>
    </row>
    <row r="32" spans="1:5" ht="15" customHeight="1" x14ac:dyDescent="0.3">
      <c r="A32" s="19"/>
      <c r="B32" s="19"/>
      <c r="C32" s="19"/>
      <c r="D32" s="19"/>
      <c r="E32" s="19"/>
    </row>
    <row r="33" spans="1:5" ht="15" customHeight="1" x14ac:dyDescent="0.3">
      <c r="A33" s="19"/>
      <c r="B33" s="19"/>
      <c r="C33" s="19"/>
      <c r="D33" s="19"/>
      <c r="E33" s="19"/>
    </row>
    <row r="34" spans="1:5" ht="15" customHeight="1" x14ac:dyDescent="0.3">
      <c r="A34" s="19"/>
      <c r="B34" s="19"/>
      <c r="C34" s="19"/>
      <c r="D34" s="19"/>
      <c r="E34" s="19"/>
    </row>
    <row r="35" spans="1:5" ht="15" customHeight="1" x14ac:dyDescent="0.3">
      <c r="A35" s="19"/>
      <c r="B35" s="19"/>
      <c r="C35" s="19"/>
      <c r="D35" s="19"/>
      <c r="E35" s="19"/>
    </row>
    <row r="36" spans="1:5" ht="15" customHeight="1" x14ac:dyDescent="0.3">
      <c r="A36" s="19"/>
      <c r="B36" s="19"/>
      <c r="C36" s="19"/>
      <c r="D36" s="19"/>
      <c r="E36" s="19"/>
    </row>
    <row r="37" spans="1:5" ht="15" customHeight="1" x14ac:dyDescent="0.3">
      <c r="A37" s="19"/>
      <c r="B37" s="19"/>
      <c r="C37" s="19"/>
      <c r="D37" s="19"/>
      <c r="E37" s="19"/>
    </row>
    <row r="38" spans="1:5" ht="15" customHeight="1" x14ac:dyDescent="0.3">
      <c r="A38" s="19"/>
      <c r="B38" s="19"/>
      <c r="C38" s="19"/>
      <c r="D38" s="19"/>
      <c r="E38" s="19"/>
    </row>
    <row r="39" spans="1:5" ht="15" customHeight="1" x14ac:dyDescent="0.3">
      <c r="A39" s="19"/>
      <c r="B39" s="19"/>
      <c r="C39" s="19"/>
      <c r="D39" s="19"/>
      <c r="E39" s="19"/>
    </row>
    <row r="40" spans="1:5" ht="15" customHeight="1" x14ac:dyDescent="0.3">
      <c r="A40" s="19"/>
      <c r="B40" s="19"/>
      <c r="C40" s="19"/>
      <c r="D40" s="19"/>
      <c r="E40" s="19"/>
    </row>
    <row r="41" spans="1:5" ht="15" customHeight="1" x14ac:dyDescent="0.3">
      <c r="A41" s="19"/>
      <c r="B41" s="19"/>
      <c r="C41" s="19"/>
      <c r="D41" s="19"/>
      <c r="E41" s="19"/>
    </row>
    <row r="42" spans="1:5" ht="15" customHeight="1" x14ac:dyDescent="0.3">
      <c r="A42" s="19"/>
      <c r="B42" s="19"/>
      <c r="C42" s="19"/>
      <c r="D42" s="19"/>
      <c r="E42" s="19"/>
    </row>
    <row r="43" spans="1:5" ht="15" customHeight="1" x14ac:dyDescent="0.3">
      <c r="A43" s="19"/>
      <c r="B43" s="19"/>
      <c r="C43" s="19"/>
      <c r="D43" s="19"/>
      <c r="E43" s="19"/>
    </row>
    <row r="44" spans="1:5" ht="15" customHeight="1" x14ac:dyDescent="0.3">
      <c r="A44" s="19"/>
      <c r="B44" s="19"/>
      <c r="C44" s="19"/>
      <c r="D44" s="19"/>
      <c r="E44" s="19"/>
    </row>
    <row r="45" spans="1:5" ht="15" customHeight="1" x14ac:dyDescent="0.3">
      <c r="A45" s="19"/>
      <c r="B45" s="19"/>
      <c r="C45" s="19"/>
      <c r="D45" s="19"/>
      <c r="E45" s="19"/>
    </row>
    <row r="46" spans="1:5" ht="15" customHeight="1" x14ac:dyDescent="0.3">
      <c r="A46" s="19"/>
      <c r="B46" s="19"/>
      <c r="C46" s="19"/>
      <c r="D46" s="19"/>
      <c r="E46" s="19"/>
    </row>
    <row r="47" spans="1:5" ht="15" customHeight="1" x14ac:dyDescent="0.3">
      <c r="A47" s="19"/>
      <c r="B47" s="19"/>
      <c r="C47" s="19"/>
      <c r="D47" s="19"/>
      <c r="E47" s="19"/>
    </row>
    <row r="48" spans="1:5" ht="15" customHeight="1" x14ac:dyDescent="0.3">
      <c r="A48" s="19"/>
      <c r="B48" s="19"/>
      <c r="C48" s="19"/>
      <c r="D48" s="19"/>
      <c r="E48" s="19"/>
    </row>
    <row r="49" spans="1:5" ht="15" customHeight="1" x14ac:dyDescent="0.3">
      <c r="A49" s="19"/>
      <c r="B49" s="19"/>
      <c r="C49" s="19"/>
      <c r="D49" s="19"/>
      <c r="E49" s="19"/>
    </row>
  </sheetData>
  <mergeCells count="2">
    <mergeCell ref="B2:D2"/>
    <mergeCell ref="B3:D3"/>
  </mergeCells>
  <hyperlinks>
    <hyperlink ref="D20" r:id="rId1" xr:uid="{00000000-0004-0000-0100-000000000000}"/>
  </hyperlinks>
  <pageMargins left="0.75" right="0.75" top="1" bottom="1" header="0.511811023622047" footer="0.511811023622047"/>
  <pageSetup paperSize="9" orientation="portrait" horizontalDpi="300" verticalDpi="30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63"/>
  <sheetViews>
    <sheetView showGridLines="0" zoomScaleNormal="100" workbookViewId="0">
      <selection activeCell="D11" sqref="D11"/>
    </sheetView>
  </sheetViews>
  <sheetFormatPr defaultColWidth="8.6640625" defaultRowHeight="14.4" x14ac:dyDescent="0.3"/>
  <cols>
    <col min="1" max="1" width="4" customWidth="1"/>
    <col min="2" max="2" width="36" customWidth="1"/>
    <col min="3" max="3" width="22" customWidth="1"/>
    <col min="4" max="4" width="50" customWidth="1"/>
    <col min="5" max="5" width="58" customWidth="1"/>
  </cols>
  <sheetData>
    <row r="1" spans="2:5" ht="27.75" customHeight="1" x14ac:dyDescent="0.3">
      <c r="B1" s="1" t="s">
        <v>93</v>
      </c>
      <c r="C1" s="1"/>
      <c r="D1" s="1"/>
      <c r="E1" s="1"/>
    </row>
    <row r="2" spans="2:5" ht="18" customHeight="1" x14ac:dyDescent="0.3">
      <c r="B2" s="66" t="s">
        <v>94</v>
      </c>
      <c r="C2" s="66"/>
      <c r="D2" s="66"/>
      <c r="E2" s="66"/>
    </row>
    <row r="3" spans="2:5" ht="6" customHeight="1" x14ac:dyDescent="0.3"/>
    <row r="4" spans="2:5" ht="25.5" customHeight="1" x14ac:dyDescent="0.3">
      <c r="B4" s="55" t="s">
        <v>89</v>
      </c>
      <c r="C4" s="55" t="s">
        <v>30</v>
      </c>
      <c r="D4" s="55" t="s">
        <v>90</v>
      </c>
      <c r="E4" s="55" t="s">
        <v>91</v>
      </c>
    </row>
    <row r="5" spans="2:5" ht="19.5" customHeight="1" x14ac:dyDescent="0.3">
      <c r="B5" s="9" t="s">
        <v>32</v>
      </c>
      <c r="C5" s="9"/>
      <c r="D5" s="9"/>
      <c r="E5" s="9"/>
    </row>
    <row r="6" spans="2:5" ht="51.75" customHeight="1" x14ac:dyDescent="0.3">
      <c r="B6" s="56" t="s">
        <v>33</v>
      </c>
      <c r="C6" s="57" t="s">
        <v>32</v>
      </c>
      <c r="D6" s="56" t="s">
        <v>95</v>
      </c>
      <c r="E6" s="56" t="s">
        <v>96</v>
      </c>
    </row>
    <row r="7" spans="2:5" ht="51.75" customHeight="1" x14ac:dyDescent="0.3">
      <c r="B7" s="56" t="s">
        <v>34</v>
      </c>
      <c r="C7" s="57" t="s">
        <v>32</v>
      </c>
      <c r="D7" s="56" t="s">
        <v>97</v>
      </c>
      <c r="E7" s="56" t="s">
        <v>98</v>
      </c>
    </row>
    <row r="8" spans="2:5" ht="51.75" customHeight="1" x14ac:dyDescent="0.3">
      <c r="B8" s="56" t="s">
        <v>35</v>
      </c>
      <c r="C8" s="57" t="s">
        <v>32</v>
      </c>
      <c r="D8" s="56" t="s">
        <v>99</v>
      </c>
      <c r="E8" s="56" t="s">
        <v>100</v>
      </c>
    </row>
    <row r="9" spans="2:5" ht="51.75" customHeight="1" x14ac:dyDescent="0.3">
      <c r="B9" s="56" t="s">
        <v>36</v>
      </c>
      <c r="C9" s="57" t="s">
        <v>32</v>
      </c>
      <c r="D9" s="56" t="s">
        <v>101</v>
      </c>
      <c r="E9" s="56" t="s">
        <v>102</v>
      </c>
    </row>
    <row r="10" spans="2:5" ht="51.75" customHeight="1" x14ac:dyDescent="0.3">
      <c r="B10" s="56" t="s">
        <v>37</v>
      </c>
      <c r="C10" s="57" t="s">
        <v>32</v>
      </c>
      <c r="D10" s="56" t="s">
        <v>103</v>
      </c>
      <c r="E10" s="56" t="s">
        <v>104</v>
      </c>
    </row>
    <row r="11" spans="2:5" ht="51.75" customHeight="1" x14ac:dyDescent="0.3">
      <c r="B11" s="56" t="s">
        <v>38</v>
      </c>
      <c r="C11" s="57" t="s">
        <v>32</v>
      </c>
      <c r="D11" s="56" t="s">
        <v>105</v>
      </c>
      <c r="E11" s="56" t="s">
        <v>106</v>
      </c>
    </row>
    <row r="12" spans="2:5" ht="51.75" customHeight="1" x14ac:dyDescent="0.3">
      <c r="B12" s="56" t="s">
        <v>39</v>
      </c>
      <c r="C12" s="57" t="s">
        <v>32</v>
      </c>
      <c r="D12" s="56" t="s">
        <v>107</v>
      </c>
      <c r="E12" s="56" t="s">
        <v>108</v>
      </c>
    </row>
    <row r="13" spans="2:5" ht="51.75" customHeight="1" x14ac:dyDescent="0.3">
      <c r="B13" s="56" t="s">
        <v>40</v>
      </c>
      <c r="C13" s="57" t="s">
        <v>32</v>
      </c>
      <c r="D13" s="56" t="s">
        <v>109</v>
      </c>
      <c r="E13" s="56" t="s">
        <v>110</v>
      </c>
    </row>
    <row r="14" spans="2:5" ht="51.75" customHeight="1" x14ac:dyDescent="0.3">
      <c r="B14" s="56" t="s">
        <v>41</v>
      </c>
      <c r="C14" s="57" t="s">
        <v>32</v>
      </c>
      <c r="D14" s="56" t="s">
        <v>111</v>
      </c>
      <c r="E14" s="56" t="s">
        <v>112</v>
      </c>
    </row>
    <row r="15" spans="2:5" ht="51.75" customHeight="1" x14ac:dyDescent="0.3">
      <c r="B15" s="56" t="s">
        <v>42</v>
      </c>
      <c r="C15" s="57" t="s">
        <v>32</v>
      </c>
      <c r="D15" s="56" t="s">
        <v>113</v>
      </c>
      <c r="E15" s="56" t="s">
        <v>114</v>
      </c>
    </row>
    <row r="16" spans="2:5" ht="51.75" customHeight="1" x14ac:dyDescent="0.3">
      <c r="B16" s="56" t="s">
        <v>43</v>
      </c>
      <c r="C16" s="57" t="s">
        <v>32</v>
      </c>
      <c r="D16" s="56" t="s">
        <v>115</v>
      </c>
      <c r="E16" s="56" t="s">
        <v>116</v>
      </c>
    </row>
    <row r="17" spans="2:5" ht="51.75" customHeight="1" x14ac:dyDescent="0.3">
      <c r="B17" s="56" t="s">
        <v>44</v>
      </c>
      <c r="C17" s="57" t="s">
        <v>32</v>
      </c>
      <c r="D17" s="56" t="s">
        <v>117</v>
      </c>
      <c r="E17" s="56" t="s">
        <v>118</v>
      </c>
    </row>
    <row r="18" spans="2:5" ht="51.75" customHeight="1" x14ac:dyDescent="0.3">
      <c r="B18" s="56" t="s">
        <v>45</v>
      </c>
      <c r="C18" s="57" t="s">
        <v>32</v>
      </c>
      <c r="D18" s="56" t="s">
        <v>119</v>
      </c>
      <c r="E18" s="56" t="s">
        <v>120</v>
      </c>
    </row>
    <row r="19" spans="2:5" ht="51.75" customHeight="1" x14ac:dyDescent="0.3">
      <c r="B19" s="56" t="s">
        <v>46</v>
      </c>
      <c r="C19" s="57" t="s">
        <v>32</v>
      </c>
      <c r="D19" s="56" t="s">
        <v>121</v>
      </c>
      <c r="E19" s="56" t="s">
        <v>122</v>
      </c>
    </row>
    <row r="20" spans="2:5" ht="51.75" customHeight="1" x14ac:dyDescent="0.3">
      <c r="B20" s="56" t="s">
        <v>47</v>
      </c>
      <c r="C20" s="57" t="s">
        <v>32</v>
      </c>
      <c r="D20" s="56" t="s">
        <v>123</v>
      </c>
      <c r="E20" s="56" t="s">
        <v>124</v>
      </c>
    </row>
    <row r="21" spans="2:5" ht="51.75" customHeight="1" x14ac:dyDescent="0.3">
      <c r="B21" s="56" t="s">
        <v>48</v>
      </c>
      <c r="C21" s="57" t="s">
        <v>32</v>
      </c>
      <c r="D21" s="56" t="s">
        <v>125</v>
      </c>
      <c r="E21" s="56" t="s">
        <v>126</v>
      </c>
    </row>
    <row r="22" spans="2:5" ht="6" customHeight="1" x14ac:dyDescent="0.3"/>
    <row r="23" spans="2:5" ht="19.5" customHeight="1" x14ac:dyDescent="0.3">
      <c r="B23" s="8" t="s">
        <v>49</v>
      </c>
      <c r="C23" s="8"/>
      <c r="D23" s="8"/>
      <c r="E23" s="8"/>
    </row>
    <row r="24" spans="2:5" ht="51.75" customHeight="1" x14ac:dyDescent="0.3">
      <c r="B24" s="58" t="s">
        <v>50</v>
      </c>
      <c r="C24" s="59" t="s">
        <v>49</v>
      </c>
      <c r="D24" s="58" t="s">
        <v>127</v>
      </c>
      <c r="E24" s="58" t="s">
        <v>128</v>
      </c>
    </row>
    <row r="25" spans="2:5" ht="51.75" customHeight="1" x14ac:dyDescent="0.3">
      <c r="B25" s="58" t="s">
        <v>51</v>
      </c>
      <c r="C25" s="59" t="s">
        <v>49</v>
      </c>
      <c r="D25" s="58" t="s">
        <v>129</v>
      </c>
      <c r="E25" s="58" t="s">
        <v>130</v>
      </c>
    </row>
    <row r="26" spans="2:5" ht="51.75" customHeight="1" x14ac:dyDescent="0.3">
      <c r="B26" s="58" t="s">
        <v>52</v>
      </c>
      <c r="C26" s="59" t="s">
        <v>49</v>
      </c>
      <c r="D26" s="58" t="s">
        <v>131</v>
      </c>
      <c r="E26" s="58" t="s">
        <v>132</v>
      </c>
    </row>
    <row r="27" spans="2:5" ht="51.75" customHeight="1" x14ac:dyDescent="0.3">
      <c r="B27" s="58" t="s">
        <v>53</v>
      </c>
      <c r="C27" s="59" t="s">
        <v>49</v>
      </c>
      <c r="D27" s="58" t="s">
        <v>133</v>
      </c>
      <c r="E27" s="58" t="s">
        <v>134</v>
      </c>
    </row>
    <row r="28" spans="2:5" ht="51.75" customHeight="1" x14ac:dyDescent="0.3">
      <c r="B28" s="58" t="s">
        <v>54</v>
      </c>
      <c r="C28" s="59" t="s">
        <v>49</v>
      </c>
      <c r="D28" s="58" t="s">
        <v>135</v>
      </c>
      <c r="E28" s="58" t="s">
        <v>136</v>
      </c>
    </row>
    <row r="29" spans="2:5" ht="51.75" customHeight="1" x14ac:dyDescent="0.3">
      <c r="B29" s="58" t="s">
        <v>55</v>
      </c>
      <c r="C29" s="59" t="s">
        <v>49</v>
      </c>
      <c r="D29" s="58" t="s">
        <v>137</v>
      </c>
      <c r="E29" s="58" t="s">
        <v>138</v>
      </c>
    </row>
    <row r="30" spans="2:5" ht="51.75" customHeight="1" x14ac:dyDescent="0.3">
      <c r="B30" s="58" t="s">
        <v>56</v>
      </c>
      <c r="C30" s="59" t="s">
        <v>49</v>
      </c>
      <c r="D30" s="58" t="s">
        <v>139</v>
      </c>
      <c r="E30" s="58" t="s">
        <v>140</v>
      </c>
    </row>
    <row r="31" spans="2:5" ht="51.75" customHeight="1" x14ac:dyDescent="0.3">
      <c r="B31" s="58" t="s">
        <v>57</v>
      </c>
      <c r="C31" s="59" t="s">
        <v>49</v>
      </c>
      <c r="D31" s="58" t="s">
        <v>141</v>
      </c>
      <c r="E31" s="58" t="s">
        <v>142</v>
      </c>
    </row>
    <row r="32" spans="2:5" ht="6" customHeight="1" x14ac:dyDescent="0.3"/>
    <row r="33" spans="2:5" ht="19.5" customHeight="1" x14ac:dyDescent="0.3">
      <c r="B33" s="7" t="s">
        <v>58</v>
      </c>
      <c r="C33" s="7"/>
      <c r="D33" s="7"/>
      <c r="E33" s="7"/>
    </row>
    <row r="34" spans="2:5" ht="51.75" customHeight="1" x14ac:dyDescent="0.3">
      <c r="B34" s="60" t="s">
        <v>59</v>
      </c>
      <c r="C34" s="61" t="s">
        <v>58</v>
      </c>
      <c r="D34" s="60" t="s">
        <v>143</v>
      </c>
      <c r="E34" s="60" t="s">
        <v>144</v>
      </c>
    </row>
    <row r="35" spans="2:5" ht="51.75" customHeight="1" x14ac:dyDescent="0.3">
      <c r="B35" s="60" t="s">
        <v>60</v>
      </c>
      <c r="C35" s="61" t="s">
        <v>58</v>
      </c>
      <c r="D35" s="60" t="s">
        <v>145</v>
      </c>
      <c r="E35" s="60" t="s">
        <v>146</v>
      </c>
    </row>
    <row r="36" spans="2:5" ht="51.75" customHeight="1" x14ac:dyDescent="0.3">
      <c r="B36" s="60" t="s">
        <v>61</v>
      </c>
      <c r="C36" s="61" t="s">
        <v>58</v>
      </c>
      <c r="D36" s="60" t="s">
        <v>147</v>
      </c>
      <c r="E36" s="60" t="s">
        <v>148</v>
      </c>
    </row>
    <row r="37" spans="2:5" ht="51.75" customHeight="1" x14ac:dyDescent="0.3">
      <c r="B37" s="60" t="s">
        <v>62</v>
      </c>
      <c r="C37" s="61" t="s">
        <v>58</v>
      </c>
      <c r="D37" s="60" t="s">
        <v>149</v>
      </c>
      <c r="E37" s="60" t="s">
        <v>150</v>
      </c>
    </row>
    <row r="38" spans="2:5" ht="51.75" customHeight="1" x14ac:dyDescent="0.3">
      <c r="B38" s="60" t="s">
        <v>63</v>
      </c>
      <c r="C38" s="61" t="s">
        <v>58</v>
      </c>
      <c r="D38" s="60" t="s">
        <v>151</v>
      </c>
      <c r="E38" s="60" t="s">
        <v>152</v>
      </c>
    </row>
    <row r="39" spans="2:5" ht="51.75" customHeight="1" x14ac:dyDescent="0.3">
      <c r="B39" s="60" t="s">
        <v>64</v>
      </c>
      <c r="C39" s="61" t="s">
        <v>58</v>
      </c>
      <c r="D39" s="60" t="s">
        <v>153</v>
      </c>
      <c r="E39" s="60" t="s">
        <v>154</v>
      </c>
    </row>
    <row r="40" spans="2:5" ht="51.75" customHeight="1" x14ac:dyDescent="0.3">
      <c r="B40" s="60" t="s">
        <v>65</v>
      </c>
      <c r="C40" s="61" t="s">
        <v>58</v>
      </c>
      <c r="D40" s="60" t="s">
        <v>155</v>
      </c>
      <c r="E40" s="60" t="s">
        <v>156</v>
      </c>
    </row>
    <row r="41" spans="2:5" ht="51.75" customHeight="1" x14ac:dyDescent="0.3">
      <c r="B41" s="60" t="s">
        <v>66</v>
      </c>
      <c r="C41" s="61" t="s">
        <v>58</v>
      </c>
      <c r="D41" s="60" t="s">
        <v>157</v>
      </c>
      <c r="E41" s="60" t="s">
        <v>158</v>
      </c>
    </row>
    <row r="42" spans="2:5" ht="51.75" customHeight="1" x14ac:dyDescent="0.3">
      <c r="B42" s="60" t="s">
        <v>67</v>
      </c>
      <c r="C42" s="61" t="s">
        <v>58</v>
      </c>
      <c r="D42" s="60" t="s">
        <v>159</v>
      </c>
      <c r="E42" s="60" t="s">
        <v>160</v>
      </c>
    </row>
    <row r="43" spans="2:5" ht="6" customHeight="1" x14ac:dyDescent="0.3"/>
    <row r="44" spans="2:5" ht="19.5" customHeight="1" x14ac:dyDescent="0.3">
      <c r="B44" s="6" t="s">
        <v>68</v>
      </c>
      <c r="C44" s="6"/>
      <c r="D44" s="6"/>
      <c r="E44" s="6"/>
    </row>
    <row r="45" spans="2:5" ht="51.75" customHeight="1" x14ac:dyDescent="0.3">
      <c r="B45" s="62" t="s">
        <v>69</v>
      </c>
      <c r="C45" s="63" t="s">
        <v>68</v>
      </c>
      <c r="D45" s="62" t="s">
        <v>161</v>
      </c>
      <c r="E45" s="62" t="s">
        <v>162</v>
      </c>
    </row>
    <row r="46" spans="2:5" ht="51.75" customHeight="1" x14ac:dyDescent="0.3">
      <c r="B46" s="62" t="s">
        <v>70</v>
      </c>
      <c r="C46" s="63" t="s">
        <v>68</v>
      </c>
      <c r="D46" s="62" t="s">
        <v>163</v>
      </c>
      <c r="E46" s="62" t="s">
        <v>164</v>
      </c>
    </row>
    <row r="47" spans="2:5" ht="51.75" customHeight="1" x14ac:dyDescent="0.3">
      <c r="B47" s="62" t="s">
        <v>71</v>
      </c>
      <c r="C47" s="63" t="s">
        <v>68</v>
      </c>
      <c r="D47" s="62" t="s">
        <v>165</v>
      </c>
      <c r="E47" s="62" t="s">
        <v>166</v>
      </c>
    </row>
    <row r="48" spans="2:5" ht="51.75" customHeight="1" x14ac:dyDescent="0.3">
      <c r="B48" s="62" t="s">
        <v>72</v>
      </c>
      <c r="C48" s="63" t="s">
        <v>68</v>
      </c>
      <c r="D48" s="62" t="s">
        <v>167</v>
      </c>
      <c r="E48" s="62" t="s">
        <v>168</v>
      </c>
    </row>
    <row r="49" spans="2:5" ht="51.75" customHeight="1" x14ac:dyDescent="0.3">
      <c r="B49" s="62" t="s">
        <v>73</v>
      </c>
      <c r="C49" s="63" t="s">
        <v>68</v>
      </c>
      <c r="D49" s="62" t="s">
        <v>169</v>
      </c>
      <c r="E49" s="62" t="s">
        <v>170</v>
      </c>
    </row>
    <row r="50" spans="2:5" ht="51.75" customHeight="1" x14ac:dyDescent="0.3">
      <c r="B50" s="62" t="s">
        <v>74</v>
      </c>
      <c r="C50" s="63" t="s">
        <v>68</v>
      </c>
      <c r="D50" s="62" t="s">
        <v>171</v>
      </c>
      <c r="E50" s="62" t="s">
        <v>172</v>
      </c>
    </row>
    <row r="51" spans="2:5" ht="51.75" customHeight="1" x14ac:dyDescent="0.3">
      <c r="B51" s="62" t="s">
        <v>75</v>
      </c>
      <c r="C51" s="63" t="s">
        <v>68</v>
      </c>
      <c r="D51" s="62" t="s">
        <v>173</v>
      </c>
      <c r="E51" s="62" t="s">
        <v>174</v>
      </c>
    </row>
    <row r="52" spans="2:5" ht="51.75" customHeight="1" x14ac:dyDescent="0.3">
      <c r="B52" s="62" t="s">
        <v>76</v>
      </c>
      <c r="C52" s="63" t="s">
        <v>68</v>
      </c>
      <c r="D52" s="62" t="s">
        <v>175</v>
      </c>
      <c r="E52" s="62" t="s">
        <v>176</v>
      </c>
    </row>
    <row r="53" spans="2:5" ht="51.75" customHeight="1" x14ac:dyDescent="0.3">
      <c r="B53" s="62" t="s">
        <v>77</v>
      </c>
      <c r="C53" s="63" t="s">
        <v>68</v>
      </c>
      <c r="D53" s="62" t="s">
        <v>177</v>
      </c>
      <c r="E53" s="62" t="s">
        <v>178</v>
      </c>
    </row>
    <row r="54" spans="2:5" ht="51.75" customHeight="1" x14ac:dyDescent="0.3">
      <c r="B54" s="62" t="s">
        <v>78</v>
      </c>
      <c r="C54" s="63" t="s">
        <v>68</v>
      </c>
      <c r="D54" s="62" t="s">
        <v>179</v>
      </c>
      <c r="E54" s="62" t="s">
        <v>180</v>
      </c>
    </row>
    <row r="55" spans="2:5" ht="6" customHeight="1" x14ac:dyDescent="0.3"/>
    <row r="56" spans="2:5" ht="19.5" customHeight="1" x14ac:dyDescent="0.3">
      <c r="B56" s="5" t="s">
        <v>79</v>
      </c>
      <c r="C56" s="5"/>
      <c r="D56" s="5"/>
      <c r="E56" s="5"/>
    </row>
    <row r="57" spans="2:5" ht="51.75" customHeight="1" x14ac:dyDescent="0.3">
      <c r="B57" s="64" t="s">
        <v>80</v>
      </c>
      <c r="C57" s="65" t="s">
        <v>79</v>
      </c>
      <c r="D57" s="64" t="s">
        <v>181</v>
      </c>
      <c r="E57" s="64" t="s">
        <v>182</v>
      </c>
    </row>
    <row r="58" spans="2:5" ht="51.75" customHeight="1" x14ac:dyDescent="0.3">
      <c r="B58" s="64" t="s">
        <v>81</v>
      </c>
      <c r="C58" s="65" t="s">
        <v>79</v>
      </c>
      <c r="D58" s="64" t="s">
        <v>183</v>
      </c>
      <c r="E58" s="64" t="s">
        <v>184</v>
      </c>
    </row>
    <row r="59" spans="2:5" ht="51.75" customHeight="1" x14ac:dyDescent="0.3">
      <c r="B59" s="64" t="s">
        <v>82</v>
      </c>
      <c r="C59" s="65" t="s">
        <v>79</v>
      </c>
      <c r="D59" s="64" t="s">
        <v>185</v>
      </c>
      <c r="E59" s="64" t="s">
        <v>186</v>
      </c>
    </row>
    <row r="60" spans="2:5" ht="51.75" customHeight="1" x14ac:dyDescent="0.3">
      <c r="B60" s="64" t="s">
        <v>83</v>
      </c>
      <c r="C60" s="65" t="s">
        <v>79</v>
      </c>
      <c r="D60" s="64" t="s">
        <v>187</v>
      </c>
      <c r="E60" s="64" t="s">
        <v>188</v>
      </c>
    </row>
    <row r="61" spans="2:5" ht="51.75" customHeight="1" x14ac:dyDescent="0.3">
      <c r="B61" s="64" t="s">
        <v>84</v>
      </c>
      <c r="C61" s="65" t="s">
        <v>79</v>
      </c>
      <c r="D61" s="64" t="s">
        <v>189</v>
      </c>
      <c r="E61" s="64" t="s">
        <v>190</v>
      </c>
    </row>
    <row r="62" spans="2:5" ht="51.75" customHeight="1" x14ac:dyDescent="0.3">
      <c r="B62" s="64" t="s">
        <v>85</v>
      </c>
      <c r="C62" s="65" t="s">
        <v>79</v>
      </c>
      <c r="D62" s="64" t="s">
        <v>191</v>
      </c>
      <c r="E62" s="64" t="s">
        <v>192</v>
      </c>
    </row>
    <row r="63" spans="2:5" ht="51.75" customHeight="1" x14ac:dyDescent="0.3">
      <c r="B63" s="64" t="s">
        <v>86</v>
      </c>
      <c r="C63" s="65" t="s">
        <v>79</v>
      </c>
      <c r="D63" s="64" t="s">
        <v>193</v>
      </c>
      <c r="E63" s="64" t="s">
        <v>194</v>
      </c>
    </row>
  </sheetData>
  <mergeCells count="7">
    <mergeCell ref="B44:E44"/>
    <mergeCell ref="B56:E56"/>
    <mergeCell ref="B1:E1"/>
    <mergeCell ref="B2:E2"/>
    <mergeCell ref="B5:E5"/>
    <mergeCell ref="B23:E23"/>
    <mergeCell ref="B33:E33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1"/>
  <sheetViews>
    <sheetView zoomScaleNormal="100" workbookViewId="0"/>
  </sheetViews>
  <sheetFormatPr defaultColWidth="8.6640625" defaultRowHeight="14.4" x14ac:dyDescent="0.3"/>
  <sheetData>
    <row r="1" spans="1:7" x14ac:dyDescent="0.3">
      <c r="A1" t="s">
        <v>195</v>
      </c>
      <c r="B1" t="s">
        <v>89</v>
      </c>
      <c r="C1" t="s">
        <v>30</v>
      </c>
      <c r="D1" t="s">
        <v>196</v>
      </c>
      <c r="E1" t="s">
        <v>197</v>
      </c>
      <c r="F1" t="s">
        <v>198</v>
      </c>
      <c r="G1" t="s">
        <v>199</v>
      </c>
    </row>
    <row r="2" spans="1:7" x14ac:dyDescent="0.3">
      <c r="A2">
        <v>1</v>
      </c>
      <c r="B2" t="s">
        <v>33</v>
      </c>
      <c r="C2" t="s">
        <v>32</v>
      </c>
      <c r="D2">
        <f>'Skill Assessment'!D6</f>
        <v>0</v>
      </c>
      <c r="E2" t="s">
        <v>95</v>
      </c>
      <c r="F2" t="s">
        <v>96</v>
      </c>
      <c r="G2">
        <f>COUNTIF($D$2:D2,"Yes")</f>
        <v>0</v>
      </c>
    </row>
    <row r="3" spans="1:7" x14ac:dyDescent="0.3">
      <c r="A3">
        <v>2</v>
      </c>
      <c r="B3" t="s">
        <v>34</v>
      </c>
      <c r="C3" t="s">
        <v>32</v>
      </c>
      <c r="D3">
        <f>'Skill Assessment'!D7</f>
        <v>0</v>
      </c>
      <c r="E3" t="s">
        <v>97</v>
      </c>
      <c r="F3" t="s">
        <v>98</v>
      </c>
      <c r="G3">
        <f>COUNTIF($D$2:D3,"Yes")</f>
        <v>0</v>
      </c>
    </row>
    <row r="4" spans="1:7" x14ac:dyDescent="0.3">
      <c r="A4">
        <v>3</v>
      </c>
      <c r="B4" t="s">
        <v>35</v>
      </c>
      <c r="C4" t="s">
        <v>32</v>
      </c>
      <c r="D4">
        <f>'Skill Assessment'!D8</f>
        <v>0</v>
      </c>
      <c r="E4" t="s">
        <v>99</v>
      </c>
      <c r="F4" t="s">
        <v>100</v>
      </c>
      <c r="G4">
        <f>COUNTIF($D$2:D4,"Yes")</f>
        <v>0</v>
      </c>
    </row>
    <row r="5" spans="1:7" x14ac:dyDescent="0.3">
      <c r="A5">
        <v>4</v>
      </c>
      <c r="B5" t="s">
        <v>36</v>
      </c>
      <c r="C5" t="s">
        <v>32</v>
      </c>
      <c r="D5">
        <f>'Skill Assessment'!D9</f>
        <v>0</v>
      </c>
      <c r="E5" t="s">
        <v>101</v>
      </c>
      <c r="F5" t="s">
        <v>102</v>
      </c>
      <c r="G5">
        <f>COUNTIF($D$2:D5,"Yes")</f>
        <v>0</v>
      </c>
    </row>
    <row r="6" spans="1:7" x14ac:dyDescent="0.3">
      <c r="A6">
        <v>5</v>
      </c>
      <c r="B6" t="s">
        <v>37</v>
      </c>
      <c r="C6" t="s">
        <v>32</v>
      </c>
      <c r="D6">
        <f>'Skill Assessment'!D10</f>
        <v>0</v>
      </c>
      <c r="E6" t="s">
        <v>103</v>
      </c>
      <c r="F6" t="s">
        <v>104</v>
      </c>
      <c r="G6">
        <f>COUNTIF($D$2:D6,"Yes")</f>
        <v>0</v>
      </c>
    </row>
    <row r="7" spans="1:7" x14ac:dyDescent="0.3">
      <c r="A7">
        <v>6</v>
      </c>
      <c r="B7" t="s">
        <v>38</v>
      </c>
      <c r="C7" t="s">
        <v>32</v>
      </c>
      <c r="D7">
        <f>'Skill Assessment'!D11</f>
        <v>0</v>
      </c>
      <c r="E7" t="s">
        <v>105</v>
      </c>
      <c r="F7" t="s">
        <v>106</v>
      </c>
      <c r="G7">
        <f>COUNTIF($D$2:D7,"Yes")</f>
        <v>0</v>
      </c>
    </row>
    <row r="8" spans="1:7" x14ac:dyDescent="0.3">
      <c r="A8">
        <v>7</v>
      </c>
      <c r="B8" t="s">
        <v>39</v>
      </c>
      <c r="C8" t="s">
        <v>32</v>
      </c>
      <c r="D8">
        <f>'Skill Assessment'!D12</f>
        <v>0</v>
      </c>
      <c r="E8" t="s">
        <v>107</v>
      </c>
      <c r="F8" t="s">
        <v>108</v>
      </c>
      <c r="G8">
        <f>COUNTIF($D$2:D8,"Yes")</f>
        <v>0</v>
      </c>
    </row>
    <row r="9" spans="1:7" x14ac:dyDescent="0.3">
      <c r="A9">
        <v>8</v>
      </c>
      <c r="B9" t="s">
        <v>40</v>
      </c>
      <c r="C9" t="s">
        <v>32</v>
      </c>
      <c r="D9">
        <f>'Skill Assessment'!D13</f>
        <v>0</v>
      </c>
      <c r="E9" t="s">
        <v>109</v>
      </c>
      <c r="F9" t="s">
        <v>110</v>
      </c>
      <c r="G9">
        <f>COUNTIF($D$2:D9,"Yes")</f>
        <v>0</v>
      </c>
    </row>
    <row r="10" spans="1:7" x14ac:dyDescent="0.3">
      <c r="A10">
        <v>9</v>
      </c>
      <c r="B10" t="s">
        <v>41</v>
      </c>
      <c r="C10" t="s">
        <v>32</v>
      </c>
      <c r="D10">
        <f>'Skill Assessment'!D14</f>
        <v>0</v>
      </c>
      <c r="E10" t="s">
        <v>111</v>
      </c>
      <c r="F10" t="s">
        <v>112</v>
      </c>
      <c r="G10">
        <f>COUNTIF($D$2:D10,"Yes")</f>
        <v>0</v>
      </c>
    </row>
    <row r="11" spans="1:7" x14ac:dyDescent="0.3">
      <c r="A11">
        <v>10</v>
      </c>
      <c r="B11" t="s">
        <v>42</v>
      </c>
      <c r="C11" t="s">
        <v>32</v>
      </c>
      <c r="D11">
        <f>'Skill Assessment'!D15</f>
        <v>0</v>
      </c>
      <c r="E11" t="s">
        <v>113</v>
      </c>
      <c r="F11" t="s">
        <v>114</v>
      </c>
      <c r="G11">
        <f>COUNTIF($D$2:D11,"Yes")</f>
        <v>0</v>
      </c>
    </row>
    <row r="12" spans="1:7" x14ac:dyDescent="0.3">
      <c r="A12">
        <v>11</v>
      </c>
      <c r="B12" t="s">
        <v>43</v>
      </c>
      <c r="C12" t="s">
        <v>32</v>
      </c>
      <c r="D12">
        <f>'Skill Assessment'!D16</f>
        <v>0</v>
      </c>
      <c r="E12" t="s">
        <v>115</v>
      </c>
      <c r="F12" t="s">
        <v>116</v>
      </c>
      <c r="G12">
        <f>COUNTIF($D$2:D12,"Yes")</f>
        <v>0</v>
      </c>
    </row>
    <row r="13" spans="1:7" x14ac:dyDescent="0.3">
      <c r="A13">
        <v>12</v>
      </c>
      <c r="B13" t="s">
        <v>44</v>
      </c>
      <c r="C13" t="s">
        <v>32</v>
      </c>
      <c r="D13">
        <f>'Skill Assessment'!D17</f>
        <v>0</v>
      </c>
      <c r="E13" t="s">
        <v>117</v>
      </c>
      <c r="F13" t="s">
        <v>118</v>
      </c>
      <c r="G13">
        <f>COUNTIF($D$2:D13,"Yes")</f>
        <v>0</v>
      </c>
    </row>
    <row r="14" spans="1:7" x14ac:dyDescent="0.3">
      <c r="A14">
        <v>13</v>
      </c>
      <c r="B14" t="s">
        <v>45</v>
      </c>
      <c r="C14" t="s">
        <v>32</v>
      </c>
      <c r="D14">
        <f>'Skill Assessment'!D18</f>
        <v>0</v>
      </c>
      <c r="E14" t="s">
        <v>119</v>
      </c>
      <c r="F14" t="s">
        <v>120</v>
      </c>
      <c r="G14">
        <f>COUNTIF($D$2:D14,"Yes")</f>
        <v>0</v>
      </c>
    </row>
    <row r="15" spans="1:7" x14ac:dyDescent="0.3">
      <c r="A15">
        <v>14</v>
      </c>
      <c r="B15" t="s">
        <v>46</v>
      </c>
      <c r="C15" t="s">
        <v>32</v>
      </c>
      <c r="D15">
        <f>'Skill Assessment'!D19</f>
        <v>0</v>
      </c>
      <c r="E15" t="s">
        <v>121</v>
      </c>
      <c r="F15" t="s">
        <v>122</v>
      </c>
      <c r="G15">
        <f>COUNTIF($D$2:D15,"Yes")</f>
        <v>0</v>
      </c>
    </row>
    <row r="16" spans="1:7" x14ac:dyDescent="0.3">
      <c r="A16">
        <v>15</v>
      </c>
      <c r="B16" t="s">
        <v>47</v>
      </c>
      <c r="C16" t="s">
        <v>32</v>
      </c>
      <c r="D16">
        <f>'Skill Assessment'!D20</f>
        <v>0</v>
      </c>
      <c r="E16" t="s">
        <v>123</v>
      </c>
      <c r="F16" t="s">
        <v>124</v>
      </c>
      <c r="G16">
        <f>COUNTIF($D$2:D16,"Yes")</f>
        <v>0</v>
      </c>
    </row>
    <row r="17" spans="1:7" x14ac:dyDescent="0.3">
      <c r="A17">
        <v>16</v>
      </c>
      <c r="B17" t="s">
        <v>48</v>
      </c>
      <c r="C17" t="s">
        <v>32</v>
      </c>
      <c r="D17">
        <f>'Skill Assessment'!D21</f>
        <v>0</v>
      </c>
      <c r="E17" t="s">
        <v>125</v>
      </c>
      <c r="F17" t="s">
        <v>126</v>
      </c>
      <c r="G17">
        <f>COUNTIF($D$2:D17,"Yes")</f>
        <v>0</v>
      </c>
    </row>
    <row r="18" spans="1:7" x14ac:dyDescent="0.3">
      <c r="A18">
        <v>17</v>
      </c>
      <c r="B18" t="s">
        <v>50</v>
      </c>
      <c r="C18" t="s">
        <v>49</v>
      </c>
      <c r="D18">
        <f>'Skill Assessment'!D24</f>
        <v>0</v>
      </c>
      <c r="E18" t="s">
        <v>127</v>
      </c>
      <c r="F18" t="s">
        <v>128</v>
      </c>
      <c r="G18">
        <f>COUNTIF($D$2:D18,"Yes")</f>
        <v>0</v>
      </c>
    </row>
    <row r="19" spans="1:7" x14ac:dyDescent="0.3">
      <c r="A19">
        <v>18</v>
      </c>
      <c r="B19" t="s">
        <v>51</v>
      </c>
      <c r="C19" t="s">
        <v>49</v>
      </c>
      <c r="D19">
        <f>'Skill Assessment'!D25</f>
        <v>0</v>
      </c>
      <c r="E19" t="s">
        <v>129</v>
      </c>
      <c r="F19" t="s">
        <v>130</v>
      </c>
      <c r="G19">
        <f>COUNTIF($D$2:D19,"Yes")</f>
        <v>0</v>
      </c>
    </row>
    <row r="20" spans="1:7" x14ac:dyDescent="0.3">
      <c r="A20">
        <v>19</v>
      </c>
      <c r="B20" t="s">
        <v>52</v>
      </c>
      <c r="C20" t="s">
        <v>49</v>
      </c>
      <c r="D20">
        <f>'Skill Assessment'!D26</f>
        <v>0</v>
      </c>
      <c r="E20" t="s">
        <v>131</v>
      </c>
      <c r="F20" t="s">
        <v>132</v>
      </c>
      <c r="G20">
        <f>COUNTIF($D$2:D20,"Yes")</f>
        <v>0</v>
      </c>
    </row>
    <row r="21" spans="1:7" x14ac:dyDescent="0.3">
      <c r="A21">
        <v>20</v>
      </c>
      <c r="B21" t="s">
        <v>53</v>
      </c>
      <c r="C21" t="s">
        <v>49</v>
      </c>
      <c r="D21">
        <f>'Skill Assessment'!D27</f>
        <v>0</v>
      </c>
      <c r="E21" t="s">
        <v>133</v>
      </c>
      <c r="F21" t="s">
        <v>134</v>
      </c>
      <c r="G21">
        <f>COUNTIF($D$2:D21,"Yes")</f>
        <v>0</v>
      </c>
    </row>
    <row r="22" spans="1:7" x14ac:dyDescent="0.3">
      <c r="A22">
        <v>21</v>
      </c>
      <c r="B22" t="s">
        <v>54</v>
      </c>
      <c r="C22" t="s">
        <v>49</v>
      </c>
      <c r="D22">
        <f>'Skill Assessment'!D28</f>
        <v>0</v>
      </c>
      <c r="E22" t="s">
        <v>135</v>
      </c>
      <c r="F22" t="s">
        <v>136</v>
      </c>
      <c r="G22">
        <f>COUNTIF($D$2:D22,"Yes")</f>
        <v>0</v>
      </c>
    </row>
    <row r="23" spans="1:7" x14ac:dyDescent="0.3">
      <c r="A23">
        <v>22</v>
      </c>
      <c r="B23" t="s">
        <v>55</v>
      </c>
      <c r="C23" t="s">
        <v>49</v>
      </c>
      <c r="D23">
        <f>'Skill Assessment'!D29</f>
        <v>0</v>
      </c>
      <c r="E23" t="s">
        <v>137</v>
      </c>
      <c r="F23" t="s">
        <v>138</v>
      </c>
      <c r="G23">
        <f>COUNTIF($D$2:D23,"Yes")</f>
        <v>0</v>
      </c>
    </row>
    <row r="24" spans="1:7" x14ac:dyDescent="0.3">
      <c r="A24">
        <v>23</v>
      </c>
      <c r="B24" t="s">
        <v>56</v>
      </c>
      <c r="C24" t="s">
        <v>49</v>
      </c>
      <c r="D24">
        <f>'Skill Assessment'!D30</f>
        <v>0</v>
      </c>
      <c r="E24" t="s">
        <v>139</v>
      </c>
      <c r="F24" t="s">
        <v>140</v>
      </c>
      <c r="G24">
        <f>COUNTIF($D$2:D24,"Yes")</f>
        <v>0</v>
      </c>
    </row>
    <row r="25" spans="1:7" x14ac:dyDescent="0.3">
      <c r="A25">
        <v>24</v>
      </c>
      <c r="B25" t="s">
        <v>57</v>
      </c>
      <c r="C25" t="s">
        <v>49</v>
      </c>
      <c r="D25">
        <f>'Skill Assessment'!D31</f>
        <v>0</v>
      </c>
      <c r="E25" t="s">
        <v>141</v>
      </c>
      <c r="F25" t="s">
        <v>142</v>
      </c>
      <c r="G25">
        <f>COUNTIF($D$2:D25,"Yes")</f>
        <v>0</v>
      </c>
    </row>
    <row r="26" spans="1:7" x14ac:dyDescent="0.3">
      <c r="A26">
        <v>25</v>
      </c>
      <c r="B26" t="s">
        <v>59</v>
      </c>
      <c r="C26" t="s">
        <v>58</v>
      </c>
      <c r="D26">
        <f>'Skill Assessment'!D34</f>
        <v>0</v>
      </c>
      <c r="E26" t="s">
        <v>143</v>
      </c>
      <c r="F26" t="s">
        <v>144</v>
      </c>
      <c r="G26">
        <f>COUNTIF($D$2:D26,"Yes")</f>
        <v>0</v>
      </c>
    </row>
    <row r="27" spans="1:7" x14ac:dyDescent="0.3">
      <c r="A27">
        <v>26</v>
      </c>
      <c r="B27" t="s">
        <v>60</v>
      </c>
      <c r="C27" t="s">
        <v>58</v>
      </c>
      <c r="D27">
        <f>'Skill Assessment'!D35</f>
        <v>0</v>
      </c>
      <c r="E27" t="s">
        <v>145</v>
      </c>
      <c r="F27" t="s">
        <v>146</v>
      </c>
      <c r="G27">
        <f>COUNTIF($D$2:D27,"Yes")</f>
        <v>0</v>
      </c>
    </row>
    <row r="28" spans="1:7" x14ac:dyDescent="0.3">
      <c r="A28">
        <v>27</v>
      </c>
      <c r="B28" t="s">
        <v>61</v>
      </c>
      <c r="C28" t="s">
        <v>58</v>
      </c>
      <c r="D28">
        <f>'Skill Assessment'!D36</f>
        <v>0</v>
      </c>
      <c r="E28" t="s">
        <v>147</v>
      </c>
      <c r="F28" t="s">
        <v>148</v>
      </c>
      <c r="G28">
        <f>COUNTIF($D$2:D28,"Yes")</f>
        <v>0</v>
      </c>
    </row>
    <row r="29" spans="1:7" x14ac:dyDescent="0.3">
      <c r="A29">
        <v>28</v>
      </c>
      <c r="B29" t="s">
        <v>62</v>
      </c>
      <c r="C29" t="s">
        <v>58</v>
      </c>
      <c r="D29">
        <f>'Skill Assessment'!D37</f>
        <v>0</v>
      </c>
      <c r="E29" t="s">
        <v>149</v>
      </c>
      <c r="F29" t="s">
        <v>150</v>
      </c>
      <c r="G29">
        <f>COUNTIF($D$2:D29,"Yes")</f>
        <v>0</v>
      </c>
    </row>
    <row r="30" spans="1:7" x14ac:dyDescent="0.3">
      <c r="A30">
        <v>29</v>
      </c>
      <c r="B30" t="s">
        <v>63</v>
      </c>
      <c r="C30" t="s">
        <v>58</v>
      </c>
      <c r="D30">
        <f>'Skill Assessment'!D38</f>
        <v>0</v>
      </c>
      <c r="E30" t="s">
        <v>151</v>
      </c>
      <c r="F30" t="s">
        <v>152</v>
      </c>
      <c r="G30">
        <f>COUNTIF($D$2:D30,"Yes")</f>
        <v>0</v>
      </c>
    </row>
    <row r="31" spans="1:7" x14ac:dyDescent="0.3">
      <c r="A31">
        <v>30</v>
      </c>
      <c r="B31" t="s">
        <v>64</v>
      </c>
      <c r="C31" t="s">
        <v>58</v>
      </c>
      <c r="D31">
        <f>'Skill Assessment'!D39</f>
        <v>0</v>
      </c>
      <c r="E31" t="s">
        <v>153</v>
      </c>
      <c r="F31" t="s">
        <v>154</v>
      </c>
      <c r="G31">
        <f>COUNTIF($D$2:D31,"Yes")</f>
        <v>0</v>
      </c>
    </row>
    <row r="32" spans="1:7" x14ac:dyDescent="0.3">
      <c r="A32">
        <v>31</v>
      </c>
      <c r="B32" t="s">
        <v>65</v>
      </c>
      <c r="C32" t="s">
        <v>58</v>
      </c>
      <c r="D32">
        <f>'Skill Assessment'!D40</f>
        <v>0</v>
      </c>
      <c r="E32" t="s">
        <v>155</v>
      </c>
      <c r="F32" t="s">
        <v>156</v>
      </c>
      <c r="G32">
        <f>COUNTIF($D$2:D32,"Yes")</f>
        <v>0</v>
      </c>
    </row>
    <row r="33" spans="1:7" x14ac:dyDescent="0.3">
      <c r="A33">
        <v>32</v>
      </c>
      <c r="B33" t="s">
        <v>66</v>
      </c>
      <c r="C33" t="s">
        <v>58</v>
      </c>
      <c r="D33">
        <f>'Skill Assessment'!D41</f>
        <v>0</v>
      </c>
      <c r="E33" t="s">
        <v>157</v>
      </c>
      <c r="F33" t="s">
        <v>158</v>
      </c>
      <c r="G33">
        <f>COUNTIF($D$2:D33,"Yes")</f>
        <v>0</v>
      </c>
    </row>
    <row r="34" spans="1:7" x14ac:dyDescent="0.3">
      <c r="A34">
        <v>33</v>
      </c>
      <c r="B34" t="s">
        <v>67</v>
      </c>
      <c r="C34" t="s">
        <v>58</v>
      </c>
      <c r="D34">
        <f>'Skill Assessment'!D42</f>
        <v>0</v>
      </c>
      <c r="E34" t="s">
        <v>159</v>
      </c>
      <c r="F34" t="s">
        <v>160</v>
      </c>
      <c r="G34">
        <f>COUNTIF($D$2:D34,"Yes")</f>
        <v>0</v>
      </c>
    </row>
    <row r="35" spans="1:7" x14ac:dyDescent="0.3">
      <c r="A35">
        <v>34</v>
      </c>
      <c r="B35" t="s">
        <v>69</v>
      </c>
      <c r="C35" t="s">
        <v>68</v>
      </c>
      <c r="D35">
        <f>'Skill Assessment'!D45</f>
        <v>0</v>
      </c>
      <c r="E35" t="s">
        <v>161</v>
      </c>
      <c r="F35" t="s">
        <v>162</v>
      </c>
      <c r="G35">
        <f>COUNTIF($D$2:D35,"Yes")</f>
        <v>0</v>
      </c>
    </row>
    <row r="36" spans="1:7" x14ac:dyDescent="0.3">
      <c r="A36">
        <v>35</v>
      </c>
      <c r="B36" t="s">
        <v>70</v>
      </c>
      <c r="C36" t="s">
        <v>68</v>
      </c>
      <c r="D36">
        <f>'Skill Assessment'!D46</f>
        <v>0</v>
      </c>
      <c r="E36" t="s">
        <v>163</v>
      </c>
      <c r="F36" t="s">
        <v>164</v>
      </c>
      <c r="G36">
        <f>COUNTIF($D$2:D36,"Yes")</f>
        <v>0</v>
      </c>
    </row>
    <row r="37" spans="1:7" x14ac:dyDescent="0.3">
      <c r="A37">
        <v>36</v>
      </c>
      <c r="B37" t="s">
        <v>71</v>
      </c>
      <c r="C37" t="s">
        <v>68</v>
      </c>
      <c r="D37">
        <f>'Skill Assessment'!D47</f>
        <v>0</v>
      </c>
      <c r="E37" t="s">
        <v>165</v>
      </c>
      <c r="F37" t="s">
        <v>166</v>
      </c>
      <c r="G37">
        <f>COUNTIF($D$2:D37,"Yes")</f>
        <v>0</v>
      </c>
    </row>
    <row r="38" spans="1:7" x14ac:dyDescent="0.3">
      <c r="A38">
        <v>37</v>
      </c>
      <c r="B38" t="s">
        <v>72</v>
      </c>
      <c r="C38" t="s">
        <v>68</v>
      </c>
      <c r="D38">
        <f>'Skill Assessment'!D48</f>
        <v>0</v>
      </c>
      <c r="E38" t="s">
        <v>167</v>
      </c>
      <c r="F38" t="s">
        <v>168</v>
      </c>
      <c r="G38">
        <f>COUNTIF($D$2:D38,"Yes")</f>
        <v>0</v>
      </c>
    </row>
    <row r="39" spans="1:7" x14ac:dyDescent="0.3">
      <c r="A39">
        <v>38</v>
      </c>
      <c r="B39" t="s">
        <v>73</v>
      </c>
      <c r="C39" t="s">
        <v>68</v>
      </c>
      <c r="D39">
        <f>'Skill Assessment'!D49</f>
        <v>0</v>
      </c>
      <c r="E39" t="s">
        <v>169</v>
      </c>
      <c r="F39" t="s">
        <v>170</v>
      </c>
      <c r="G39">
        <f>COUNTIF($D$2:D39,"Yes")</f>
        <v>0</v>
      </c>
    </row>
    <row r="40" spans="1:7" x14ac:dyDescent="0.3">
      <c r="A40">
        <v>39</v>
      </c>
      <c r="B40" t="s">
        <v>74</v>
      </c>
      <c r="C40" t="s">
        <v>68</v>
      </c>
      <c r="D40">
        <f>'Skill Assessment'!D50</f>
        <v>0</v>
      </c>
      <c r="E40" t="s">
        <v>171</v>
      </c>
      <c r="F40" t="s">
        <v>172</v>
      </c>
      <c r="G40">
        <f>COUNTIF($D$2:D40,"Yes")</f>
        <v>0</v>
      </c>
    </row>
    <row r="41" spans="1:7" x14ac:dyDescent="0.3">
      <c r="A41">
        <v>40</v>
      </c>
      <c r="B41" t="s">
        <v>75</v>
      </c>
      <c r="C41" t="s">
        <v>68</v>
      </c>
      <c r="D41">
        <f>'Skill Assessment'!D51</f>
        <v>0</v>
      </c>
      <c r="E41" t="s">
        <v>173</v>
      </c>
      <c r="F41" t="s">
        <v>174</v>
      </c>
      <c r="G41">
        <f>COUNTIF($D$2:D41,"Yes")</f>
        <v>0</v>
      </c>
    </row>
    <row r="42" spans="1:7" x14ac:dyDescent="0.3">
      <c r="A42">
        <v>41</v>
      </c>
      <c r="B42" t="s">
        <v>76</v>
      </c>
      <c r="C42" t="s">
        <v>68</v>
      </c>
      <c r="D42">
        <f>'Skill Assessment'!D52</f>
        <v>0</v>
      </c>
      <c r="E42" t="s">
        <v>175</v>
      </c>
      <c r="F42" t="s">
        <v>176</v>
      </c>
      <c r="G42">
        <f>COUNTIF($D$2:D42,"Yes")</f>
        <v>0</v>
      </c>
    </row>
    <row r="43" spans="1:7" x14ac:dyDescent="0.3">
      <c r="A43">
        <v>42</v>
      </c>
      <c r="B43" t="s">
        <v>77</v>
      </c>
      <c r="C43" t="s">
        <v>68</v>
      </c>
      <c r="D43">
        <f>'Skill Assessment'!D53</f>
        <v>0</v>
      </c>
      <c r="E43" t="s">
        <v>177</v>
      </c>
      <c r="F43" t="s">
        <v>178</v>
      </c>
      <c r="G43">
        <f>COUNTIF($D$2:D43,"Yes")</f>
        <v>0</v>
      </c>
    </row>
    <row r="44" spans="1:7" x14ac:dyDescent="0.3">
      <c r="A44">
        <v>43</v>
      </c>
      <c r="B44" t="s">
        <v>78</v>
      </c>
      <c r="C44" t="s">
        <v>68</v>
      </c>
      <c r="D44">
        <f>'Skill Assessment'!D54</f>
        <v>0</v>
      </c>
      <c r="E44" t="s">
        <v>179</v>
      </c>
      <c r="F44" t="s">
        <v>180</v>
      </c>
      <c r="G44">
        <f>COUNTIF($D$2:D44,"Yes")</f>
        <v>0</v>
      </c>
    </row>
    <row r="45" spans="1:7" x14ac:dyDescent="0.3">
      <c r="A45">
        <v>44</v>
      </c>
      <c r="B45" t="s">
        <v>80</v>
      </c>
      <c r="C45" t="s">
        <v>79</v>
      </c>
      <c r="D45">
        <f>'Skill Assessment'!D57</f>
        <v>0</v>
      </c>
      <c r="E45" t="s">
        <v>181</v>
      </c>
      <c r="F45" t="s">
        <v>182</v>
      </c>
      <c r="G45">
        <f>COUNTIF($D$2:D45,"Yes")</f>
        <v>0</v>
      </c>
    </row>
    <row r="46" spans="1:7" x14ac:dyDescent="0.3">
      <c r="A46">
        <v>45</v>
      </c>
      <c r="B46" t="s">
        <v>81</v>
      </c>
      <c r="C46" t="s">
        <v>79</v>
      </c>
      <c r="D46">
        <f>'Skill Assessment'!D58</f>
        <v>0</v>
      </c>
      <c r="E46" t="s">
        <v>183</v>
      </c>
      <c r="F46" t="s">
        <v>184</v>
      </c>
      <c r="G46">
        <f>COUNTIF($D$2:D46,"Yes")</f>
        <v>0</v>
      </c>
    </row>
    <row r="47" spans="1:7" x14ac:dyDescent="0.3">
      <c r="A47">
        <v>46</v>
      </c>
      <c r="B47" t="s">
        <v>82</v>
      </c>
      <c r="C47" t="s">
        <v>79</v>
      </c>
      <c r="D47">
        <f>'Skill Assessment'!D59</f>
        <v>0</v>
      </c>
      <c r="E47" t="s">
        <v>185</v>
      </c>
      <c r="F47" t="s">
        <v>186</v>
      </c>
      <c r="G47">
        <f>COUNTIF($D$2:D47,"Yes")</f>
        <v>0</v>
      </c>
    </row>
    <row r="48" spans="1:7" x14ac:dyDescent="0.3">
      <c r="A48">
        <v>47</v>
      </c>
      <c r="B48" t="s">
        <v>83</v>
      </c>
      <c r="C48" t="s">
        <v>79</v>
      </c>
      <c r="D48">
        <f>'Skill Assessment'!D60</f>
        <v>0</v>
      </c>
      <c r="E48" t="s">
        <v>187</v>
      </c>
      <c r="F48" t="s">
        <v>188</v>
      </c>
      <c r="G48">
        <f>COUNTIF($D$2:D48,"Yes")</f>
        <v>0</v>
      </c>
    </row>
    <row r="49" spans="1:7" x14ac:dyDescent="0.3">
      <c r="A49">
        <v>48</v>
      </c>
      <c r="B49" t="s">
        <v>84</v>
      </c>
      <c r="C49" t="s">
        <v>79</v>
      </c>
      <c r="D49">
        <f>'Skill Assessment'!D61</f>
        <v>0</v>
      </c>
      <c r="E49" t="s">
        <v>189</v>
      </c>
      <c r="F49" t="s">
        <v>190</v>
      </c>
      <c r="G49">
        <f>COUNTIF($D$2:D49,"Yes")</f>
        <v>0</v>
      </c>
    </row>
    <row r="50" spans="1:7" x14ac:dyDescent="0.3">
      <c r="A50">
        <v>49</v>
      </c>
      <c r="B50" t="s">
        <v>85</v>
      </c>
      <c r="C50" t="s">
        <v>79</v>
      </c>
      <c r="D50">
        <f>'Skill Assessment'!D62</f>
        <v>0</v>
      </c>
      <c r="E50" t="s">
        <v>191</v>
      </c>
      <c r="F50" t="s">
        <v>192</v>
      </c>
      <c r="G50">
        <f>COUNTIF($D$2:D50,"Yes")</f>
        <v>0</v>
      </c>
    </row>
    <row r="51" spans="1:7" x14ac:dyDescent="0.3">
      <c r="A51">
        <v>50</v>
      </c>
      <c r="B51" t="s">
        <v>86</v>
      </c>
      <c r="C51" t="s">
        <v>79</v>
      </c>
      <c r="D51">
        <f>'Skill Assessment'!D63</f>
        <v>0</v>
      </c>
      <c r="E51" t="s">
        <v>193</v>
      </c>
      <c r="F51" t="s">
        <v>194</v>
      </c>
      <c r="G51">
        <f>COUNTIF($D$2:D51,"Yes")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Skill Assessment</vt:lpstr>
      <vt:lpstr>Skill Recommendations</vt:lpstr>
      <vt:lpstr>Recommended Read</vt:lpstr>
      <vt:lpstr>Skill Mapping</vt:lpstr>
      <vt:lpstr>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SecurityScientist</dc:creator>
  <dc:description/>
  <cp:lastModifiedBy>Vincent van Dijk</cp:lastModifiedBy>
  <cp:revision>0</cp:revision>
  <dcterms:created xsi:type="dcterms:W3CDTF">2026-03-04T20:20:43Z</dcterms:created>
  <dcterms:modified xsi:type="dcterms:W3CDTF">2026-03-07T09:57:46Z</dcterms:modified>
  <dc:language>en-US</dc:language>
</cp:coreProperties>
</file>