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INSTALL\WebPRO\Excel\en\templates\"/>
    </mc:Choice>
  </mc:AlternateContent>
  <bookViews>
    <workbookView xWindow="0" yWindow="0" windowWidth="20490" windowHeight="7755"/>
  </bookViews>
  <sheets>
    <sheet name="DASHBOARD" sheetId="1" r:id="rId1"/>
    <sheet name="Data" sheetId="3" r:id="rId2"/>
    <sheet name="Processing" sheetId="4" r:id="rId3"/>
    <sheet name="Resources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" i="3" l="1"/>
  <c r="B21" i="4" l="1"/>
  <c r="C21" i="4"/>
  <c r="D21" i="4"/>
  <c r="E21" i="4"/>
  <c r="F21" i="4"/>
  <c r="G21" i="4"/>
  <c r="H21" i="4"/>
  <c r="I21" i="4"/>
  <c r="J21" i="4"/>
  <c r="A21" i="4"/>
  <c r="Q2" i="3"/>
  <c r="Q3" i="3"/>
  <c r="R3" i="3"/>
  <c r="Q4" i="3"/>
  <c r="R4" i="3"/>
  <c r="E7" i="4"/>
  <c r="Q5" i="3"/>
  <c r="R5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" i="3"/>
  <c r="H18" i="4" l="1"/>
  <c r="C24" i="4"/>
  <c r="G18" i="4"/>
  <c r="A18" i="4"/>
  <c r="E18" i="4"/>
  <c r="D18" i="4"/>
  <c r="J18" i="4"/>
  <c r="F18" i="4"/>
  <c r="C18" i="4"/>
  <c r="I18" i="4"/>
  <c r="B18" i="4"/>
  <c r="D26" i="4"/>
  <c r="B24" i="4"/>
  <c r="B25" i="4"/>
  <c r="C27" i="4"/>
  <c r="E25" i="4"/>
  <c r="F24" i="4"/>
  <c r="F27" i="4"/>
  <c r="B27" i="4"/>
  <c r="C26" i="4"/>
  <c r="D25" i="4"/>
  <c r="E24" i="4"/>
  <c r="E27" i="4"/>
  <c r="F26" i="4"/>
  <c r="B26" i="4"/>
  <c r="C25" i="4"/>
  <c r="A16" i="4"/>
  <c r="D24" i="4"/>
  <c r="D27" i="4"/>
  <c r="E26" i="4"/>
  <c r="F25" i="4"/>
  <c r="B14" i="4"/>
  <c r="C14" i="4" s="1"/>
  <c r="B13" i="4"/>
  <c r="C13" i="4" s="1"/>
  <c r="B15" i="4"/>
  <c r="C15" i="4" s="1"/>
  <c r="C28" i="4" l="1"/>
  <c r="I12" i="4"/>
  <c r="J12" i="4" s="1"/>
  <c r="A10" i="4" s="1"/>
  <c r="B28" i="4"/>
  <c r="D28" i="4"/>
  <c r="I11" i="4"/>
  <c r="J11" i="4" s="1"/>
  <c r="A9" i="4" s="1"/>
  <c r="I10" i="4"/>
  <c r="J10" i="4" s="1"/>
  <c r="A8" i="4" s="1"/>
  <c r="I9" i="4"/>
  <c r="J9" i="4" s="1"/>
  <c r="A7" i="4" s="1"/>
  <c r="E28" i="4"/>
  <c r="F28" i="4"/>
  <c r="D14" i="4"/>
  <c r="D13" i="4"/>
  <c r="D15" i="4"/>
  <c r="I6" i="4" l="1"/>
  <c r="K6" i="4" s="1"/>
  <c r="I4" i="4"/>
  <c r="K4" i="4" s="1"/>
  <c r="I3" i="4"/>
  <c r="K3" i="4" s="1"/>
  <c r="I5" i="4"/>
  <c r="K5" i="4" s="1"/>
  <c r="I2" i="4"/>
  <c r="K2" i="4" s="1"/>
  <c r="B8" i="4"/>
  <c r="C8" i="4"/>
  <c r="C7" i="4"/>
  <c r="B7" i="4"/>
  <c r="B9" i="4"/>
  <c r="C9" i="4"/>
  <c r="B10" i="4"/>
  <c r="C10" i="4"/>
  <c r="E15" i="4"/>
  <c r="E2" i="4" s="1"/>
  <c r="F15" i="4"/>
  <c r="A2" i="4" s="1"/>
  <c r="B2" i="4" s="1"/>
  <c r="F13" i="4"/>
  <c r="A4" i="4" s="1"/>
  <c r="B4" i="4" s="1"/>
  <c r="E13" i="4"/>
  <c r="E4" i="4" s="1"/>
  <c r="F14" i="4"/>
  <c r="A3" i="4" s="1"/>
  <c r="B3" i="4" s="1"/>
  <c r="E14" i="4"/>
  <c r="E3" i="4" s="1"/>
  <c r="C4" i="4" l="1"/>
  <c r="C2" i="4"/>
  <c r="C3" i="4"/>
</calcChain>
</file>

<file path=xl/sharedStrings.xml><?xml version="1.0" encoding="utf-8"?>
<sst xmlns="http://schemas.openxmlformats.org/spreadsheetml/2006/main" count="69" uniqueCount="39">
  <si>
    <t>Seller 1</t>
  </si>
  <si>
    <t>Seller 2</t>
  </si>
  <si>
    <t>Seller 3</t>
  </si>
  <si>
    <t>Top Seller 1</t>
  </si>
  <si>
    <t>Top Seller 2</t>
  </si>
  <si>
    <t>Top Seller 3</t>
  </si>
  <si>
    <t>Date</t>
  </si>
  <si>
    <t>Product A</t>
  </si>
  <si>
    <t>Product B</t>
  </si>
  <si>
    <t>Product C</t>
  </si>
  <si>
    <t>Product D</t>
  </si>
  <si>
    <t>Product E</t>
  </si>
  <si>
    <t>Seller 4</t>
  </si>
  <si>
    <t>Seller 5</t>
  </si>
  <si>
    <t>Seller 6</t>
  </si>
  <si>
    <t>Seller 7</t>
  </si>
  <si>
    <t>Seller 8</t>
  </si>
  <si>
    <t>Seller 9</t>
  </si>
  <si>
    <t>Seller 10</t>
  </si>
  <si>
    <t>Share of Sellers</t>
  </si>
  <si>
    <t>Plan Sales by Quarters</t>
  </si>
  <si>
    <t>Top 3 Sellers Rank</t>
  </si>
  <si>
    <t>Year</t>
  </si>
  <si>
    <t>Product Rank</t>
  </si>
  <si>
    <t>Quarter</t>
  </si>
  <si>
    <t>ALL Time</t>
  </si>
  <si>
    <t>Top 3 Sellers by ALL Time</t>
  </si>
  <si>
    <t>Rank</t>
  </si>
  <si>
    <t>Share</t>
  </si>
  <si>
    <t>I</t>
  </si>
  <si>
    <t>II</t>
  </si>
  <si>
    <t>III</t>
  </si>
  <si>
    <t>IV</t>
  </si>
  <si>
    <t>Quarters</t>
  </si>
  <si>
    <t>Fact Sales</t>
  </si>
  <si>
    <t>Shares</t>
  </si>
  <si>
    <t>total</t>
  </si>
  <si>
    <t>Plans</t>
  </si>
  <si>
    <t>https://exceltable.com/en/templates/dashboard-for-analyzing-sales-ranking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</si>
</sst>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  <scheme val="minor"/>
    </font>
    <font>
      <u/>
      <sz val="11"/>
      <color theme="10"/>
      <name val="Calibri"/>
      <family val="2"/>
      <charset val="1"/>
      <scheme val="minor"/>
    </font>
    <font>
      <u/>
      <sz val="18"/>
      <color theme="10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4A7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1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/>
    <xf numFmtId="0" fontId="1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/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3" borderId="8" xfId="0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3" borderId="0" xfId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A4A7B1"/>
      <color rgb="FFE0E0E0"/>
      <color rgb="FF576165"/>
      <color rgb="FF79868B"/>
      <color rgb="FFC4DB51"/>
      <color rgb="FFBAD6E4"/>
      <color rgb="FF33979F"/>
      <color rgb="FF8BBAD1"/>
      <color rgb="FF8DC7CF"/>
      <color rgb="FF767B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8.xml"/><Relationship Id="rId1" Type="http://schemas.microsoft.com/office/2011/relationships/chartStyle" Target="style8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charts/_rels/chart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microsoft.com/office/2011/relationships/chartColorStyle" Target="colors9.xml"/><Relationship Id="rId16" Type="http://schemas.openxmlformats.org/officeDocument/2006/relationships/image" Target="../media/image17.png"/><Relationship Id="rId1" Type="http://schemas.microsoft.com/office/2011/relationships/chartStyle" Target="style9.xml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gradFill flip="none" rotWithShape="1">
                <a:gsLst>
                  <a:gs pos="20000">
                    <a:srgbClr val="E65A5A"/>
                  </a:gs>
                  <a:gs pos="100000">
                    <a:srgbClr val="F6E400"/>
                  </a:gs>
                </a:gsLst>
                <a:lin ang="2700000" scaled="1"/>
                <a:tileRect/>
              </a:gradFill>
              <a:ln w="1905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</c:dPt>
          <c:val>
            <c:numRef>
              <c:f>Processing!$A$2:$B$2</c:f>
              <c:numCache>
                <c:formatCode>General</c:formatCode>
                <c:ptCount val="2"/>
                <c:pt idx="0">
                  <c:v>96</c:v>
                </c:pt>
                <c:pt idx="1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9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gradFill flip="none" rotWithShape="1">
                <a:gsLst>
                  <a:gs pos="52000">
                    <a:srgbClr val="9E75A2"/>
                  </a:gs>
                  <a:gs pos="0">
                    <a:srgbClr val="AB476E"/>
                  </a:gs>
                  <a:gs pos="100000">
                    <a:srgbClr val="5D395E"/>
                  </a:gs>
                </a:gsLst>
                <a:lin ang="5400000" scaled="1"/>
                <a:tileRect/>
              </a:gradFill>
              <a:ln w="1905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</c:dPt>
          <c:val>
            <c:numRef>
              <c:f>Processing!$A$3:$B$3</c:f>
              <c:numCache>
                <c:formatCode>General</c:formatCode>
                <c:ptCount val="2"/>
                <c:pt idx="0">
                  <c:v>81</c:v>
                </c:pt>
                <c:pt idx="1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gradFill flip="none" rotWithShape="1">
              <a:gsLst>
                <a:gs pos="585">
                  <a:srgbClr val="93BB37"/>
                </a:gs>
                <a:gs pos="53000">
                  <a:srgbClr val="BCD73E"/>
                </a:gs>
                <a:gs pos="100000">
                  <a:srgbClr val="72AB37"/>
                </a:gs>
              </a:gsLst>
              <a:path path="circle">
                <a:fillToRect t="100000" r="100000"/>
              </a:path>
              <a:tileRect l="-100000" b="-100000"/>
            </a:gradFill>
            <a:ln>
              <a:noFill/>
            </a:ln>
          </c:spPr>
          <c:dPt>
            <c:idx val="0"/>
            <c:bubble3D val="0"/>
            <c:spPr>
              <a:gradFill flip="none" rotWithShape="1">
                <a:gsLst>
                  <a:gs pos="585">
                    <a:srgbClr val="93BB37"/>
                  </a:gs>
                  <a:gs pos="53000">
                    <a:srgbClr val="BCD73E"/>
                  </a:gs>
                  <a:gs pos="100000">
                    <a:srgbClr val="72AB37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1905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</c:dPt>
          <c:val>
            <c:numRef>
              <c:f>Processing!$A$4:$B$4</c:f>
              <c:numCache>
                <c:formatCode>General</c:formatCode>
                <c:ptCount val="2"/>
                <c:pt idx="0">
                  <c:v>100</c:v>
                </c:pt>
                <c:pt idx="1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28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gradFill>
                <a:gsLst>
                  <a:gs pos="52000">
                    <a:srgbClr val="9E75A2"/>
                  </a:gs>
                  <a:gs pos="0">
                    <a:srgbClr val="AB476E"/>
                  </a:gs>
                  <a:gs pos="100000">
                    <a:srgbClr val="5D395E"/>
                  </a:gs>
                </a:gsLst>
                <a:lin ang="5400000" scaled="1"/>
              </a:gradFill>
              <a:ln w="1905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</c:dPt>
          <c:val>
            <c:numRef>
              <c:f>Processing!$A$10:$B$10</c:f>
              <c:numCache>
                <c:formatCode>General</c:formatCode>
                <c:ptCount val="2"/>
                <c:pt idx="0">
                  <c:v>61</c:v>
                </c:pt>
                <c:pt idx="1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585">
                    <a:srgbClr val="93BB37"/>
                  </a:gs>
                  <a:gs pos="53000">
                    <a:srgbClr val="C4DB51"/>
                  </a:gs>
                  <a:gs pos="100000">
                    <a:srgbClr val="72AB37"/>
                  </a:gs>
                </a:gsLst>
                <a:path path="circle">
                  <a:fillToRect t="100000" r="100000"/>
                </a:path>
              </a:gradFill>
              <a:ln w="1905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</c:dPt>
          <c:val>
            <c:numRef>
              <c:f>Processing!$A$8:$B$8</c:f>
              <c:numCache>
                <c:formatCode>General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20000">
                    <a:srgbClr val="E65A5A"/>
                  </a:gs>
                  <a:gs pos="100000">
                    <a:srgbClr val="F6E400"/>
                  </a:gs>
                </a:gsLst>
                <a:lin ang="2700000" scaled="1"/>
              </a:gradFill>
              <a:ln w="1905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</c:dPt>
          <c:val>
            <c:numRef>
              <c:f>Processing!$A$9:$B$9</c:f>
              <c:numCache>
                <c:formatCode>General</c:formatCode>
                <c:ptCount val="2"/>
                <c:pt idx="0">
                  <c:v>82</c:v>
                </c:pt>
                <c:pt idx="1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gradFill>
                <a:gsLst>
                  <a:gs pos="15000">
                    <a:srgbClr val="8BBAD1"/>
                  </a:gs>
                  <a:gs pos="45000">
                    <a:srgbClr val="BAD6E4"/>
                  </a:gs>
                  <a:gs pos="84000">
                    <a:srgbClr val="33979F"/>
                  </a:gs>
                </a:gsLst>
                <a:lin ang="2700000" scaled="1"/>
              </a:gradFill>
              <a:ln w="19050">
                <a:noFill/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bubble3D val="0"/>
            <c:spPr>
              <a:noFill/>
              <a:ln w="19050">
                <a:noFill/>
              </a:ln>
              <a:effectLst/>
            </c:spPr>
          </c:dPt>
          <c:val>
            <c:numRef>
              <c:f>Processing!$A$7:$B$7</c:f>
              <c:numCache>
                <c:formatCode>General</c:formatCode>
                <c:ptCount val="2"/>
                <c:pt idx="0">
                  <c:v>76</c:v>
                </c:pt>
                <c:pt idx="1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10000">
                    <a:srgbClr val="ED9533"/>
                  </a:gs>
                  <a:gs pos="100000">
                    <a:srgbClr val="F6E400"/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gradFill flip="none" rotWithShape="1">
                <a:gsLst>
                  <a:gs pos="0">
                    <a:srgbClr val="AB476E"/>
                  </a:gs>
                  <a:gs pos="84000">
                    <a:srgbClr val="724C74"/>
                  </a:gs>
                </a:gsLst>
                <a:lin ang="5400000" scaled="1"/>
                <a:tileRect/>
              </a:gra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gradFill flip="none" rotWithShape="1">
                <a:gsLst>
                  <a:gs pos="0">
                    <a:srgbClr val="BCD73E"/>
                  </a:gs>
                  <a:gs pos="100000">
                    <a:srgbClr val="97BE38"/>
                  </a:gs>
                </a:gsLst>
                <a:lin ang="5400000" scaled="1"/>
                <a:tileRect/>
              </a:gradFill>
              <a:ln>
                <a:noFill/>
              </a:ln>
              <a:effectLst/>
            </c:spPr>
          </c:dPt>
          <c:val>
            <c:numRef>
              <c:f>Processing!$E$2:$E$4</c:f>
              <c:numCache>
                <c:formatCode>General</c:formatCode>
                <c:ptCount val="3"/>
                <c:pt idx="0">
                  <c:v>80</c:v>
                </c:pt>
                <c:pt idx="1">
                  <c:v>60</c:v>
                </c:pt>
                <c:pt idx="2">
                  <c:v>100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</c:dPt>
          <c:val>
            <c:numRef>
              <c:f>Processing!$F$2:$F$4</c:f>
              <c:numCache>
                <c:formatCode>General</c:formatCode>
                <c:ptCount val="3"/>
                <c:pt idx="0">
                  <c:v>15</c:v>
                </c:pt>
                <c:pt idx="1">
                  <c:v>15</c:v>
                </c:pt>
                <c:pt idx="2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1472147232"/>
        <c:axId val="-1472157568"/>
      </c:barChart>
      <c:catAx>
        <c:axId val="-1472147232"/>
        <c:scaling>
          <c:orientation val="minMax"/>
        </c:scaling>
        <c:delete val="1"/>
        <c:axPos val="b"/>
        <c:majorTickMark val="none"/>
        <c:minorTickMark val="none"/>
        <c:tickLblPos val="nextTo"/>
        <c:crossAx val="-1472157568"/>
        <c:crosses val="autoZero"/>
        <c:auto val="1"/>
        <c:lblAlgn val="ctr"/>
        <c:lblOffset val="100"/>
        <c:noMultiLvlLbl val="0"/>
      </c:catAx>
      <c:valAx>
        <c:axId val="-14721575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47214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noFill/>
              </a:ln>
              <a:effectLst/>
            </c:spPr>
          </c:dPt>
          <c:val>
            <c:numRef>
              <c:f>Processing!$H$2:$H$6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8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9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blipFill>
                <a:blip xmlns:r="http://schemas.openxmlformats.org/officeDocument/2006/relationships" r:embed="rId10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blipFill>
                <a:blip xmlns:r="http://schemas.openxmlformats.org/officeDocument/2006/relationships" r:embed="rId11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blipFill>
                <a:blip xmlns:r="http://schemas.openxmlformats.org/officeDocument/2006/relationships" r:embed="rId12"/>
                <a:stretch>
                  <a:fillRect/>
                </a:stretch>
              </a:blipFill>
              <a:ln>
                <a:noFill/>
              </a:ln>
              <a:effectLst/>
            </c:spPr>
          </c:dPt>
          <c:val>
            <c:numRef>
              <c:f>Processing!$I$2:$I$6</c:f>
              <c:numCache>
                <c:formatCode>General</c:formatCode>
                <c:ptCount val="5"/>
                <c:pt idx="0">
                  <c:v>23</c:v>
                </c:pt>
                <c:pt idx="1">
                  <c:v>100</c:v>
                </c:pt>
                <c:pt idx="2">
                  <c:v>33</c:v>
                </c:pt>
                <c:pt idx="3">
                  <c:v>80</c:v>
                </c:pt>
                <c:pt idx="4">
                  <c:v>67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13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14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blipFill>
                <a:blip xmlns:r="http://schemas.openxmlformats.org/officeDocument/2006/relationships" r:embed="rId15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blipFill>
                <a:blip xmlns:r="http://schemas.openxmlformats.org/officeDocument/2006/relationships" r:embed="rId16"/>
                <a:stretch>
                  <a:fillRect/>
                </a:stretch>
              </a:blip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blipFill>
                <a:blip xmlns:r="http://schemas.openxmlformats.org/officeDocument/2006/relationships" r:embed="rId17"/>
                <a:stretch>
                  <a:fillRect/>
                </a:stretch>
              </a:blipFill>
              <a:ln>
                <a:noFill/>
              </a:ln>
              <a:effectLst/>
            </c:spPr>
          </c:dPt>
          <c:val>
            <c:numRef>
              <c:f>Processing!$J$2:$J$6</c:f>
              <c:numCache>
                <c:formatCode>General</c:formatCode>
                <c:ptCount val="5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-1472154848"/>
        <c:axId val="-1472154304"/>
      </c:barChart>
      <c:catAx>
        <c:axId val="-1472154848"/>
        <c:scaling>
          <c:orientation val="minMax"/>
        </c:scaling>
        <c:delete val="1"/>
        <c:axPos val="b"/>
        <c:majorTickMark val="none"/>
        <c:minorTickMark val="none"/>
        <c:tickLblPos val="nextTo"/>
        <c:crossAx val="-1472154304"/>
        <c:crosses val="autoZero"/>
        <c:auto val="1"/>
        <c:lblAlgn val="ctr"/>
        <c:lblOffset val="100"/>
        <c:noMultiLvlLbl val="0"/>
      </c:catAx>
      <c:valAx>
        <c:axId val="-14721543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47215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22" fmlaLink="Processing!$F$7" max="5" page="1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138545</xdr:colOff>
      <xdr:row>56</xdr:row>
      <xdr:rowOff>142874</xdr:rowOff>
    </xdr:to>
    <xdr:sp macro="" textlink="">
      <xdr:nvSpPr>
        <xdr:cNvPr id="39" name="Прямоугольник 38"/>
        <xdr:cNvSpPr/>
      </xdr:nvSpPr>
      <xdr:spPr>
        <a:xfrm>
          <a:off x="0" y="0"/>
          <a:ext cx="18426545" cy="10810874"/>
        </a:xfrm>
        <a:prstGeom prst="rect">
          <a:avLst/>
        </a:prstGeom>
        <a:gradFill flip="none" rotWithShape="1">
          <a:gsLst>
            <a:gs pos="0">
              <a:srgbClr val="E0E0E0"/>
            </a:gs>
            <a:gs pos="79000">
              <a:srgbClr val="767B8A"/>
            </a:gs>
            <a:gs pos="100000">
              <a:srgbClr val="576165"/>
            </a:gs>
          </a:gsLst>
          <a:path path="circle">
            <a:fillToRect l="100000" b="100000"/>
          </a:path>
          <a:tileRect t="-100000" r="-1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289214</xdr:colOff>
      <xdr:row>6</xdr:row>
      <xdr:rowOff>103936</xdr:rowOff>
    </xdr:from>
    <xdr:to>
      <xdr:col>9</xdr:col>
      <xdr:colOff>92979</xdr:colOff>
      <xdr:row>26</xdr:row>
      <xdr:rowOff>135748</xdr:rowOff>
    </xdr:to>
    <xdr:grpSp>
      <xdr:nvGrpSpPr>
        <xdr:cNvPr id="10" name="Группа 9"/>
        <xdr:cNvGrpSpPr/>
      </xdr:nvGrpSpPr>
      <xdr:grpSpPr>
        <a:xfrm>
          <a:off x="1505171" y="1198298"/>
          <a:ext cx="4059617" cy="3679684"/>
          <a:chOff x="2419350" y="4051154"/>
          <a:chExt cx="4046719" cy="3841812"/>
        </a:xfrm>
      </xdr:grpSpPr>
      <xdr:graphicFrame macro="">
        <xdr:nvGraphicFramePr>
          <xdr:cNvPr id="2" name="Диаграмма 1"/>
          <xdr:cNvGraphicFramePr/>
        </xdr:nvGraphicFramePr>
        <xdr:xfrm>
          <a:off x="3180483" y="4051154"/>
          <a:ext cx="2520000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Диаграмма 2"/>
          <xdr:cNvGraphicFramePr>
            <a:graphicFrameLocks/>
          </xdr:cNvGraphicFramePr>
        </xdr:nvGraphicFramePr>
        <xdr:xfrm>
          <a:off x="2419350" y="5372966"/>
          <a:ext cx="2506146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4" name="Диаграмма 3"/>
          <xdr:cNvGraphicFramePr>
            <a:graphicFrameLocks/>
          </xdr:cNvGraphicFramePr>
        </xdr:nvGraphicFramePr>
        <xdr:xfrm>
          <a:off x="3959924" y="5338205"/>
          <a:ext cx="2506145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7" name="Равнобедренный треугольник 6"/>
          <xdr:cNvSpPr/>
        </xdr:nvSpPr>
        <xdr:spPr>
          <a:xfrm>
            <a:off x="3607625" y="5415642"/>
            <a:ext cx="1652202" cy="1202871"/>
          </a:xfrm>
          <a:prstGeom prst="triangle">
            <a:avLst/>
          </a:prstGeom>
          <a:gradFill flip="none" rotWithShape="1">
            <a:gsLst>
              <a:gs pos="34000">
                <a:srgbClr val="FFFFFE">
                  <a:lumMod val="100000"/>
                </a:srgbClr>
              </a:gs>
              <a:gs pos="100000">
                <a:srgbClr val="DDDBD6"/>
              </a:gs>
            </a:gsLst>
            <a:path path="circle">
              <a:fillToRect l="50000" t="50000" r="50000" b="50000"/>
            </a:path>
            <a:tileRect/>
          </a:gra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Овал 5"/>
          <xdr:cNvSpPr/>
        </xdr:nvSpPr>
        <xdr:spPr>
          <a:xfrm>
            <a:off x="3238558" y="6129808"/>
            <a:ext cx="911814" cy="918000"/>
          </a:xfrm>
          <a:prstGeom prst="ellipse">
            <a:avLst/>
          </a:prstGeom>
          <a:gradFill flip="none" rotWithShape="1">
            <a:gsLst>
              <a:gs pos="34000">
                <a:srgbClr val="FFFFFE">
                  <a:lumMod val="100000"/>
                </a:srgbClr>
              </a:gs>
              <a:gs pos="100000">
                <a:srgbClr val="DDDBD6"/>
              </a:gs>
            </a:gsLst>
            <a:path path="circle">
              <a:fillToRect t="100000" r="100000"/>
            </a:path>
            <a:tileRect l="-100000" b="-100000"/>
          </a:gradFill>
          <a:ln>
            <a:solidFill>
              <a:schemeClr val="bg1"/>
            </a:solidFill>
          </a:ln>
          <a:effectLst>
            <a:outerShdw blurRad="254000" dist="190500" dir="8100000" sx="94000" sy="94000" algn="tr" rotWithShape="0">
              <a:schemeClr val="tx1">
                <a:alpha val="61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Овал 7"/>
          <xdr:cNvSpPr/>
        </xdr:nvSpPr>
        <xdr:spPr>
          <a:xfrm>
            <a:off x="3982440" y="4841421"/>
            <a:ext cx="906639" cy="918000"/>
          </a:xfrm>
          <a:prstGeom prst="ellipse">
            <a:avLst/>
          </a:prstGeom>
          <a:gradFill flip="none" rotWithShape="1">
            <a:gsLst>
              <a:gs pos="34000">
                <a:srgbClr val="FFFFFE">
                  <a:lumMod val="100000"/>
                </a:srgbClr>
              </a:gs>
              <a:gs pos="100000">
                <a:srgbClr val="DDDBD6"/>
              </a:gs>
            </a:gsLst>
            <a:path path="circle">
              <a:fillToRect t="100000" r="100000"/>
            </a:path>
            <a:tileRect l="-100000" b="-100000"/>
          </a:gradFill>
          <a:ln>
            <a:solidFill>
              <a:schemeClr val="bg1"/>
            </a:solidFill>
          </a:ln>
          <a:effectLst>
            <a:outerShdw blurRad="254000" dist="190500" dir="8100000" sx="94000" sy="94000" algn="tr" rotWithShape="0">
              <a:schemeClr val="tx1">
                <a:alpha val="61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9" name="Овал 8"/>
          <xdr:cNvSpPr/>
        </xdr:nvSpPr>
        <xdr:spPr>
          <a:xfrm>
            <a:off x="4745583" y="6129808"/>
            <a:ext cx="906638" cy="918000"/>
          </a:xfrm>
          <a:prstGeom prst="ellipse">
            <a:avLst/>
          </a:prstGeom>
          <a:gradFill flip="none" rotWithShape="1">
            <a:gsLst>
              <a:gs pos="34000">
                <a:srgbClr val="FFFFFE">
                  <a:lumMod val="100000"/>
                </a:srgbClr>
              </a:gs>
              <a:gs pos="100000">
                <a:srgbClr val="DDDBD6"/>
              </a:gs>
            </a:gsLst>
            <a:path path="circle">
              <a:fillToRect t="100000" r="100000"/>
            </a:path>
            <a:tileRect l="-100000" b="-100000"/>
          </a:gradFill>
          <a:ln>
            <a:solidFill>
              <a:schemeClr val="bg1"/>
            </a:solidFill>
          </a:ln>
          <a:effectLst>
            <a:outerShdw blurRad="254000" dist="190500" dir="8100000" sx="94000" sy="94000" algn="tr" rotWithShape="0">
              <a:schemeClr val="tx1">
                <a:alpha val="61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2</xdr:col>
      <xdr:colOff>399461</xdr:colOff>
      <xdr:row>30</xdr:row>
      <xdr:rowOff>91685</xdr:rowOff>
    </xdr:from>
    <xdr:to>
      <xdr:col>9</xdr:col>
      <xdr:colOff>51</xdr:colOff>
      <xdr:row>50</xdr:row>
      <xdr:rowOff>172091</xdr:rowOff>
    </xdr:to>
    <xdr:grpSp>
      <xdr:nvGrpSpPr>
        <xdr:cNvPr id="21" name="Группа 20"/>
        <xdr:cNvGrpSpPr/>
      </xdr:nvGrpSpPr>
      <xdr:grpSpPr>
        <a:xfrm>
          <a:off x="1615418" y="5563494"/>
          <a:ext cx="3856442" cy="3728278"/>
          <a:chOff x="1593272" y="5806685"/>
          <a:chExt cx="3843544" cy="3890406"/>
        </a:xfrm>
      </xdr:grpSpPr>
      <xdr:sp macro="" textlink="">
        <xdr:nvSpPr>
          <xdr:cNvPr id="13" name="Прямоугольник 12"/>
          <xdr:cNvSpPr/>
        </xdr:nvSpPr>
        <xdr:spPr>
          <a:xfrm>
            <a:off x="2493818" y="6719455"/>
            <a:ext cx="2060864" cy="2043545"/>
          </a:xfrm>
          <a:prstGeom prst="rect">
            <a:avLst/>
          </a:prstGeom>
          <a:gradFill>
            <a:gsLst>
              <a:gs pos="36000">
                <a:srgbClr val="FFFFFE">
                  <a:lumMod val="100000"/>
                </a:srgbClr>
              </a:gs>
              <a:gs pos="100000">
                <a:srgbClr val="DDDBD6"/>
              </a:gs>
            </a:gsLst>
            <a:path path="circle">
              <a:fillToRect l="50000" t="50000" r="50000" b="50000"/>
            </a:path>
          </a:gra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aphicFrame macro="">
        <xdr:nvGraphicFramePr>
          <xdr:cNvPr id="19" name="Диаграмма 18"/>
          <xdr:cNvGraphicFramePr>
            <a:graphicFrameLocks/>
          </xdr:cNvGraphicFramePr>
        </xdr:nvGraphicFramePr>
        <xdr:xfrm>
          <a:off x="3636816" y="7897091"/>
          <a:ext cx="1800000" cy="180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12" name="Диаграмма 11"/>
          <xdr:cNvGraphicFramePr>
            <a:graphicFrameLocks/>
          </xdr:cNvGraphicFramePr>
        </xdr:nvGraphicFramePr>
        <xdr:xfrm>
          <a:off x="1593272" y="5806685"/>
          <a:ext cx="1800000" cy="180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8" name="Диаграмма 17"/>
          <xdr:cNvGraphicFramePr>
            <a:graphicFrameLocks/>
          </xdr:cNvGraphicFramePr>
        </xdr:nvGraphicFramePr>
        <xdr:xfrm>
          <a:off x="3625306" y="5806685"/>
          <a:ext cx="1800000" cy="180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20" name="Диаграмма 19"/>
          <xdr:cNvGraphicFramePr>
            <a:graphicFrameLocks/>
          </xdr:cNvGraphicFramePr>
        </xdr:nvGraphicFramePr>
        <xdr:xfrm>
          <a:off x="1593272" y="7897091"/>
          <a:ext cx="1800000" cy="180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sp macro="" textlink="">
        <xdr:nvSpPr>
          <xdr:cNvPr id="14" name="Овал 13"/>
          <xdr:cNvSpPr/>
        </xdr:nvSpPr>
        <xdr:spPr>
          <a:xfrm>
            <a:off x="2048682" y="6213764"/>
            <a:ext cx="906638" cy="918000"/>
          </a:xfrm>
          <a:prstGeom prst="ellipse">
            <a:avLst/>
          </a:prstGeom>
          <a:gradFill flip="none" rotWithShape="1">
            <a:gsLst>
              <a:gs pos="34000">
                <a:srgbClr val="FFFFFE">
                  <a:lumMod val="100000"/>
                </a:srgbClr>
              </a:gs>
              <a:gs pos="100000">
                <a:srgbClr val="DDDBD6"/>
              </a:gs>
            </a:gsLst>
            <a:path path="circle">
              <a:fillToRect t="100000" r="100000"/>
            </a:path>
            <a:tileRect l="-100000" b="-100000"/>
          </a:gradFill>
          <a:ln>
            <a:solidFill>
              <a:schemeClr val="bg1"/>
            </a:solidFill>
          </a:ln>
          <a:effectLst>
            <a:outerShdw blurRad="254000" dist="190500" dir="8100000" sx="94000" sy="94000" algn="tr" rotWithShape="0">
              <a:schemeClr val="tx1">
                <a:alpha val="61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5" name="Овал 14"/>
          <xdr:cNvSpPr/>
        </xdr:nvSpPr>
        <xdr:spPr>
          <a:xfrm>
            <a:off x="4083628" y="6213764"/>
            <a:ext cx="906638" cy="918000"/>
          </a:xfrm>
          <a:prstGeom prst="ellipse">
            <a:avLst/>
          </a:prstGeom>
          <a:gradFill flip="none" rotWithShape="1">
            <a:gsLst>
              <a:gs pos="34000">
                <a:srgbClr val="FFFFFE">
                  <a:lumMod val="100000"/>
                </a:srgbClr>
              </a:gs>
              <a:gs pos="100000">
                <a:srgbClr val="DDDBD6"/>
              </a:gs>
            </a:gsLst>
            <a:path path="circle">
              <a:fillToRect t="100000" r="100000"/>
            </a:path>
            <a:tileRect l="-100000" b="-100000"/>
          </a:gradFill>
          <a:ln>
            <a:solidFill>
              <a:schemeClr val="bg1"/>
            </a:solidFill>
          </a:ln>
          <a:effectLst>
            <a:outerShdw blurRad="254000" dist="190500" dir="8100000" sx="94000" sy="94000" algn="tr" rotWithShape="0">
              <a:schemeClr val="tx1">
                <a:alpha val="61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6" name="Овал 15"/>
          <xdr:cNvSpPr/>
        </xdr:nvSpPr>
        <xdr:spPr>
          <a:xfrm>
            <a:off x="4083628" y="8302336"/>
            <a:ext cx="906638" cy="918000"/>
          </a:xfrm>
          <a:prstGeom prst="ellipse">
            <a:avLst/>
          </a:prstGeom>
          <a:gradFill flip="none" rotWithShape="1">
            <a:gsLst>
              <a:gs pos="34000">
                <a:srgbClr val="FFFFFE">
                  <a:lumMod val="100000"/>
                </a:srgbClr>
              </a:gs>
              <a:gs pos="100000">
                <a:srgbClr val="DDDBD6"/>
              </a:gs>
            </a:gsLst>
            <a:path path="circle">
              <a:fillToRect t="100000" r="100000"/>
            </a:path>
            <a:tileRect l="-100000" b="-100000"/>
          </a:gradFill>
          <a:ln>
            <a:solidFill>
              <a:schemeClr val="bg1"/>
            </a:solidFill>
          </a:ln>
          <a:effectLst>
            <a:outerShdw blurRad="254000" dist="190500" dir="8100000" sx="94000" sy="94000" algn="tr" rotWithShape="0">
              <a:schemeClr val="tx1">
                <a:alpha val="61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7" name="Овал 16"/>
          <xdr:cNvSpPr/>
        </xdr:nvSpPr>
        <xdr:spPr>
          <a:xfrm>
            <a:off x="2048682" y="8302336"/>
            <a:ext cx="906638" cy="918000"/>
          </a:xfrm>
          <a:prstGeom prst="ellipse">
            <a:avLst/>
          </a:prstGeom>
          <a:gradFill flip="none" rotWithShape="1">
            <a:gsLst>
              <a:gs pos="34000">
                <a:srgbClr val="FFFFFE">
                  <a:lumMod val="100000"/>
                </a:srgbClr>
              </a:gs>
              <a:gs pos="100000">
                <a:srgbClr val="DDDBD6"/>
              </a:gs>
            </a:gsLst>
            <a:path path="circle">
              <a:fillToRect t="100000" r="100000"/>
            </a:path>
            <a:tileRect l="-100000" b="-100000"/>
          </a:gradFill>
          <a:ln>
            <a:solidFill>
              <a:schemeClr val="bg1"/>
            </a:solidFill>
          </a:ln>
          <a:effectLst>
            <a:outerShdw blurRad="254000" dist="190500" dir="8100000" sx="94000" sy="94000" algn="tr" rotWithShape="0">
              <a:schemeClr val="tx1">
                <a:alpha val="61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12</xdr:col>
      <xdr:colOff>278319</xdr:colOff>
      <xdr:row>3</xdr:row>
      <xdr:rowOff>132051</xdr:rowOff>
    </xdr:from>
    <xdr:to>
      <xdr:col>18</xdr:col>
      <xdr:colOff>411669</xdr:colOff>
      <xdr:row>26</xdr:row>
      <xdr:rowOff>152942</xdr:rowOff>
    </xdr:to>
    <xdr:grpSp>
      <xdr:nvGrpSpPr>
        <xdr:cNvPr id="37" name="Группа 36"/>
        <xdr:cNvGrpSpPr/>
      </xdr:nvGrpSpPr>
      <xdr:grpSpPr>
        <a:xfrm>
          <a:off x="7574064" y="679232"/>
          <a:ext cx="3781222" cy="4215944"/>
          <a:chOff x="11144248" y="547687"/>
          <a:chExt cx="3790951" cy="4402391"/>
        </a:xfrm>
      </xdr:grpSpPr>
      <xdr:sp macro="" textlink="">
        <xdr:nvSpPr>
          <xdr:cNvPr id="24" name="Полилиния 23"/>
          <xdr:cNvSpPr/>
        </xdr:nvSpPr>
        <xdr:spPr>
          <a:xfrm rot="10800000">
            <a:off x="11187186" y="3143547"/>
            <a:ext cx="3605321" cy="1806531"/>
          </a:xfrm>
          <a:custGeom>
            <a:avLst/>
            <a:gdLst>
              <a:gd name="connsiteX0" fmla="*/ 1792269 w 3584539"/>
              <a:gd name="connsiteY0" fmla="*/ 0 h 1789212"/>
              <a:gd name="connsiteX1" fmla="*/ 3575447 w 3584539"/>
              <a:gd name="connsiteY1" fmla="*/ 1609166 h 1789212"/>
              <a:gd name="connsiteX2" fmla="*/ 3584539 w 3584539"/>
              <a:gd name="connsiteY2" fmla="*/ 1789212 h 1789212"/>
              <a:gd name="connsiteX3" fmla="*/ 2688161 w 3584539"/>
              <a:gd name="connsiteY3" fmla="*/ 1789212 h 1789212"/>
              <a:gd name="connsiteX4" fmla="*/ 2670277 w 3584539"/>
              <a:gd name="connsiteY4" fmla="*/ 1611814 h 1789212"/>
              <a:gd name="connsiteX5" fmla="*/ 1792269 w 3584539"/>
              <a:gd name="connsiteY5" fmla="*/ 896216 h 1789212"/>
              <a:gd name="connsiteX6" fmla="*/ 914261 w 3584539"/>
              <a:gd name="connsiteY6" fmla="*/ 1611814 h 1789212"/>
              <a:gd name="connsiteX7" fmla="*/ 896378 w 3584539"/>
              <a:gd name="connsiteY7" fmla="*/ 1789212 h 1789212"/>
              <a:gd name="connsiteX8" fmla="*/ 0 w 3584539"/>
              <a:gd name="connsiteY8" fmla="*/ 1789212 h 1789212"/>
              <a:gd name="connsiteX9" fmla="*/ 9092 w 3584539"/>
              <a:gd name="connsiteY9" fmla="*/ 1609166 h 1789212"/>
              <a:gd name="connsiteX10" fmla="*/ 1792269 w 3584539"/>
              <a:gd name="connsiteY10" fmla="*/ 0 h 178921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3584539" h="1789212">
                <a:moveTo>
                  <a:pt x="1792269" y="0"/>
                </a:moveTo>
                <a:cubicBezTo>
                  <a:pt x="2720331" y="0"/>
                  <a:pt x="3483657" y="705322"/>
                  <a:pt x="3575447" y="1609166"/>
                </a:cubicBezTo>
                <a:lnTo>
                  <a:pt x="3584539" y="1789212"/>
                </a:lnTo>
                <a:lnTo>
                  <a:pt x="2688161" y="1789212"/>
                </a:lnTo>
                <a:lnTo>
                  <a:pt x="2670277" y="1611814"/>
                </a:lnTo>
                <a:cubicBezTo>
                  <a:pt x="2586708" y="1203423"/>
                  <a:pt x="2225365" y="896216"/>
                  <a:pt x="1792269" y="896216"/>
                </a:cubicBezTo>
                <a:cubicBezTo>
                  <a:pt x="1359174" y="896216"/>
                  <a:pt x="997830" y="1203423"/>
                  <a:pt x="914261" y="1611814"/>
                </a:cubicBezTo>
                <a:lnTo>
                  <a:pt x="896378" y="1789212"/>
                </a:lnTo>
                <a:lnTo>
                  <a:pt x="0" y="1789212"/>
                </a:lnTo>
                <a:lnTo>
                  <a:pt x="9092" y="1609166"/>
                </a:lnTo>
                <a:cubicBezTo>
                  <a:pt x="100882" y="705322"/>
                  <a:pt x="864207" y="0"/>
                  <a:pt x="1792269" y="0"/>
                </a:cubicBezTo>
                <a:close/>
              </a:path>
            </a:pathLst>
          </a:custGeom>
          <a:gradFill>
            <a:gsLst>
              <a:gs pos="585">
                <a:srgbClr val="93BB37"/>
              </a:gs>
              <a:gs pos="53000">
                <a:srgbClr val="BCD73E"/>
              </a:gs>
              <a:gs pos="100000">
                <a:srgbClr val="72AB37"/>
              </a:gs>
            </a:gsLst>
            <a:path path="circle">
              <a:fillToRect t="100000" r="100000"/>
            </a:path>
          </a:gra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25" name="Полилиния 24"/>
          <xdr:cNvSpPr/>
        </xdr:nvSpPr>
        <xdr:spPr>
          <a:xfrm rot="10800000">
            <a:off x="11587236" y="3143546"/>
            <a:ext cx="2746339" cy="1377114"/>
          </a:xfrm>
          <a:custGeom>
            <a:avLst/>
            <a:gdLst>
              <a:gd name="connsiteX0" fmla="*/ 1792269 w 3584539"/>
              <a:gd name="connsiteY0" fmla="*/ 0 h 1789212"/>
              <a:gd name="connsiteX1" fmla="*/ 3575447 w 3584539"/>
              <a:gd name="connsiteY1" fmla="*/ 1609166 h 1789212"/>
              <a:gd name="connsiteX2" fmla="*/ 3584539 w 3584539"/>
              <a:gd name="connsiteY2" fmla="*/ 1789212 h 1789212"/>
              <a:gd name="connsiteX3" fmla="*/ 2688161 w 3584539"/>
              <a:gd name="connsiteY3" fmla="*/ 1789212 h 1789212"/>
              <a:gd name="connsiteX4" fmla="*/ 2670277 w 3584539"/>
              <a:gd name="connsiteY4" fmla="*/ 1611814 h 1789212"/>
              <a:gd name="connsiteX5" fmla="*/ 1792269 w 3584539"/>
              <a:gd name="connsiteY5" fmla="*/ 896216 h 1789212"/>
              <a:gd name="connsiteX6" fmla="*/ 914261 w 3584539"/>
              <a:gd name="connsiteY6" fmla="*/ 1611814 h 1789212"/>
              <a:gd name="connsiteX7" fmla="*/ 896378 w 3584539"/>
              <a:gd name="connsiteY7" fmla="*/ 1789212 h 1789212"/>
              <a:gd name="connsiteX8" fmla="*/ 0 w 3584539"/>
              <a:gd name="connsiteY8" fmla="*/ 1789212 h 1789212"/>
              <a:gd name="connsiteX9" fmla="*/ 9092 w 3584539"/>
              <a:gd name="connsiteY9" fmla="*/ 1609166 h 1789212"/>
              <a:gd name="connsiteX10" fmla="*/ 1792269 w 3584539"/>
              <a:gd name="connsiteY10" fmla="*/ 0 h 178921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3584539" h="1789212">
                <a:moveTo>
                  <a:pt x="1792269" y="0"/>
                </a:moveTo>
                <a:cubicBezTo>
                  <a:pt x="2720331" y="0"/>
                  <a:pt x="3483657" y="705322"/>
                  <a:pt x="3575447" y="1609166"/>
                </a:cubicBezTo>
                <a:lnTo>
                  <a:pt x="3584539" y="1789212"/>
                </a:lnTo>
                <a:lnTo>
                  <a:pt x="2688161" y="1789212"/>
                </a:lnTo>
                <a:lnTo>
                  <a:pt x="2670277" y="1611814"/>
                </a:lnTo>
                <a:cubicBezTo>
                  <a:pt x="2586708" y="1203423"/>
                  <a:pt x="2225365" y="896216"/>
                  <a:pt x="1792269" y="896216"/>
                </a:cubicBezTo>
                <a:cubicBezTo>
                  <a:pt x="1359174" y="896216"/>
                  <a:pt x="997830" y="1203423"/>
                  <a:pt x="914261" y="1611814"/>
                </a:cubicBezTo>
                <a:lnTo>
                  <a:pt x="896378" y="1789212"/>
                </a:lnTo>
                <a:lnTo>
                  <a:pt x="0" y="1789212"/>
                </a:lnTo>
                <a:lnTo>
                  <a:pt x="9092" y="1609166"/>
                </a:lnTo>
                <a:cubicBezTo>
                  <a:pt x="100882" y="705322"/>
                  <a:pt x="864207" y="0"/>
                  <a:pt x="1792269" y="0"/>
                </a:cubicBezTo>
                <a:close/>
              </a:path>
            </a:pathLst>
          </a:custGeom>
          <a:gradFill flip="none" rotWithShape="1">
            <a:gsLst>
              <a:gs pos="52000">
                <a:srgbClr val="9E75A2"/>
              </a:gs>
              <a:gs pos="0">
                <a:srgbClr val="AB476E"/>
              </a:gs>
              <a:gs pos="100000">
                <a:srgbClr val="5D395E"/>
              </a:gs>
            </a:gsLst>
            <a:path path="circle">
              <a:fillToRect l="100000" t="100000"/>
            </a:path>
            <a:tileRect r="-100000" b="-10000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26" name="Полилиния 25"/>
          <xdr:cNvSpPr/>
        </xdr:nvSpPr>
        <xdr:spPr>
          <a:xfrm rot="10800000">
            <a:off x="12041763" y="3143542"/>
            <a:ext cx="1827826" cy="889797"/>
          </a:xfrm>
          <a:custGeom>
            <a:avLst/>
            <a:gdLst>
              <a:gd name="connsiteX0" fmla="*/ 1792269 w 3584539"/>
              <a:gd name="connsiteY0" fmla="*/ 0 h 1789212"/>
              <a:gd name="connsiteX1" fmla="*/ 3575447 w 3584539"/>
              <a:gd name="connsiteY1" fmla="*/ 1609166 h 1789212"/>
              <a:gd name="connsiteX2" fmla="*/ 3584539 w 3584539"/>
              <a:gd name="connsiteY2" fmla="*/ 1789212 h 1789212"/>
              <a:gd name="connsiteX3" fmla="*/ 2688161 w 3584539"/>
              <a:gd name="connsiteY3" fmla="*/ 1789212 h 1789212"/>
              <a:gd name="connsiteX4" fmla="*/ 2670277 w 3584539"/>
              <a:gd name="connsiteY4" fmla="*/ 1611814 h 1789212"/>
              <a:gd name="connsiteX5" fmla="*/ 1792269 w 3584539"/>
              <a:gd name="connsiteY5" fmla="*/ 896216 h 1789212"/>
              <a:gd name="connsiteX6" fmla="*/ 914261 w 3584539"/>
              <a:gd name="connsiteY6" fmla="*/ 1611814 h 1789212"/>
              <a:gd name="connsiteX7" fmla="*/ 896378 w 3584539"/>
              <a:gd name="connsiteY7" fmla="*/ 1789212 h 1789212"/>
              <a:gd name="connsiteX8" fmla="*/ 0 w 3584539"/>
              <a:gd name="connsiteY8" fmla="*/ 1789212 h 1789212"/>
              <a:gd name="connsiteX9" fmla="*/ 9092 w 3584539"/>
              <a:gd name="connsiteY9" fmla="*/ 1609166 h 1789212"/>
              <a:gd name="connsiteX10" fmla="*/ 1792269 w 3584539"/>
              <a:gd name="connsiteY10" fmla="*/ 0 h 178921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3584539" h="1789212">
                <a:moveTo>
                  <a:pt x="1792269" y="0"/>
                </a:moveTo>
                <a:cubicBezTo>
                  <a:pt x="2720331" y="0"/>
                  <a:pt x="3483657" y="705322"/>
                  <a:pt x="3575447" y="1609166"/>
                </a:cubicBezTo>
                <a:lnTo>
                  <a:pt x="3584539" y="1789212"/>
                </a:lnTo>
                <a:lnTo>
                  <a:pt x="2688161" y="1789212"/>
                </a:lnTo>
                <a:lnTo>
                  <a:pt x="2670277" y="1611814"/>
                </a:lnTo>
                <a:cubicBezTo>
                  <a:pt x="2586708" y="1203423"/>
                  <a:pt x="2225365" y="896216"/>
                  <a:pt x="1792269" y="896216"/>
                </a:cubicBezTo>
                <a:cubicBezTo>
                  <a:pt x="1359174" y="896216"/>
                  <a:pt x="997830" y="1203423"/>
                  <a:pt x="914261" y="1611814"/>
                </a:cubicBezTo>
                <a:lnTo>
                  <a:pt x="896378" y="1789212"/>
                </a:lnTo>
                <a:lnTo>
                  <a:pt x="0" y="1789212"/>
                </a:lnTo>
                <a:lnTo>
                  <a:pt x="9092" y="1609166"/>
                </a:lnTo>
                <a:cubicBezTo>
                  <a:pt x="100882" y="705322"/>
                  <a:pt x="864207" y="0"/>
                  <a:pt x="1792269" y="0"/>
                </a:cubicBezTo>
                <a:close/>
              </a:path>
            </a:pathLst>
          </a:custGeom>
          <a:gradFill>
            <a:gsLst>
              <a:gs pos="20000">
                <a:srgbClr val="E65A5A"/>
              </a:gs>
              <a:gs pos="100000">
                <a:srgbClr val="F6E400"/>
              </a:gs>
            </a:gsLst>
            <a:lin ang="27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27" name="Овал 26"/>
          <xdr:cNvSpPr/>
        </xdr:nvSpPr>
        <xdr:spPr>
          <a:xfrm>
            <a:off x="11144248" y="2911902"/>
            <a:ext cx="468000" cy="468000"/>
          </a:xfrm>
          <a:prstGeom prst="ellipse">
            <a:avLst/>
          </a:prstGeom>
          <a:gradFill flip="none" rotWithShape="1">
            <a:gsLst>
              <a:gs pos="27000">
                <a:srgbClr val="BCD73E">
                  <a:lumMod val="97000"/>
                </a:srgbClr>
              </a:gs>
              <a:gs pos="100000">
                <a:srgbClr val="72AB37"/>
              </a:gs>
            </a:gsLst>
            <a:path path="circle">
              <a:fillToRect t="100000" r="100000"/>
            </a:path>
            <a:tileRect l="-100000" b="-100000"/>
          </a:gradFill>
          <a:ln w="19050">
            <a:solidFill>
              <a:srgbClr val="92D050"/>
            </a:solidFill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28" name="Овал 27"/>
          <xdr:cNvSpPr/>
        </xdr:nvSpPr>
        <xdr:spPr>
          <a:xfrm>
            <a:off x="12557414" y="2732809"/>
            <a:ext cx="794076" cy="800966"/>
          </a:xfrm>
          <a:prstGeom prst="ellipse">
            <a:avLst/>
          </a:prstGeom>
          <a:gradFill flip="none" rotWithShape="1">
            <a:gsLst>
              <a:gs pos="34000">
                <a:srgbClr val="FFFFFE">
                  <a:lumMod val="100000"/>
                </a:srgbClr>
              </a:gs>
              <a:gs pos="100000">
                <a:srgbClr val="DDDBD6"/>
              </a:gs>
            </a:gsLst>
            <a:path path="circle">
              <a:fillToRect t="100000" r="100000"/>
            </a:path>
            <a:tileRect l="-100000" b="-100000"/>
          </a:gradFill>
          <a:ln>
            <a:solidFill>
              <a:schemeClr val="bg1"/>
            </a:solidFill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29" name="Овал 28"/>
          <xdr:cNvSpPr/>
        </xdr:nvSpPr>
        <xdr:spPr>
          <a:xfrm>
            <a:off x="11591923" y="2911902"/>
            <a:ext cx="468000" cy="468000"/>
          </a:xfrm>
          <a:prstGeom prst="ellipse">
            <a:avLst/>
          </a:prstGeom>
          <a:gradFill flip="none" rotWithShape="1">
            <a:gsLst>
              <a:gs pos="37000">
                <a:srgbClr val="AB476E">
                  <a:lumMod val="99000"/>
                </a:srgbClr>
              </a:gs>
              <a:gs pos="100000">
                <a:srgbClr val="5D395E"/>
              </a:gs>
            </a:gsLst>
            <a:path path="circle">
              <a:fillToRect t="100000" r="100000"/>
            </a:path>
            <a:tileRect l="-100000" b="-100000"/>
          </a:gradFill>
          <a:ln w="19050">
            <a:solidFill>
              <a:srgbClr val="A9466D"/>
            </a:solidFill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30" name="Овал 29"/>
          <xdr:cNvSpPr/>
        </xdr:nvSpPr>
        <xdr:spPr>
          <a:xfrm>
            <a:off x="12039598" y="2911902"/>
            <a:ext cx="468000" cy="468000"/>
          </a:xfrm>
          <a:prstGeom prst="ellipse">
            <a:avLst/>
          </a:prstGeom>
          <a:gradFill flip="none" rotWithShape="1">
            <a:gsLst>
              <a:gs pos="20000">
                <a:srgbClr val="E65A5A"/>
              </a:gs>
              <a:gs pos="100000">
                <a:srgbClr val="F6E400"/>
              </a:gs>
            </a:gsLst>
            <a:lin ang="8100000" scaled="1"/>
            <a:tileRect/>
          </a:gradFill>
          <a:ln w="19050">
            <a:solidFill>
              <a:srgbClr val="F9A307"/>
            </a:solidFill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graphicFrame macro="">
        <xdr:nvGraphicFramePr>
          <xdr:cNvPr id="33" name="Диаграмма 32"/>
          <xdr:cNvGraphicFramePr/>
        </xdr:nvGraphicFramePr>
        <xdr:xfrm>
          <a:off x="13271576" y="547687"/>
          <a:ext cx="1663623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</xdr:grpSp>
    <xdr:clientData/>
  </xdr:twoCellAnchor>
  <xdr:twoCellAnchor>
    <xdr:from>
      <xdr:col>4</xdr:col>
      <xdr:colOff>342288</xdr:colOff>
      <xdr:row>40</xdr:row>
      <xdr:rowOff>109003</xdr:rowOff>
    </xdr:from>
    <xdr:to>
      <xdr:col>7</xdr:col>
      <xdr:colOff>224116</xdr:colOff>
      <xdr:row>40</xdr:row>
      <xdr:rowOff>109003</xdr:rowOff>
    </xdr:to>
    <xdr:cxnSp macro="">
      <xdr:nvCxnSpPr>
        <xdr:cNvPr id="32" name="Прямая со стрелкой 31"/>
        <xdr:cNvCxnSpPr/>
      </xdr:nvCxnSpPr>
      <xdr:spPr>
        <a:xfrm>
          <a:off x="2762759" y="7729003"/>
          <a:ext cx="1697181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242452</xdr:colOff>
      <xdr:row>40</xdr:row>
      <xdr:rowOff>50936</xdr:rowOff>
    </xdr:from>
    <xdr:to>
      <xdr:col>4</xdr:col>
      <xdr:colOff>350452</xdr:colOff>
      <xdr:row>40</xdr:row>
      <xdr:rowOff>158936</xdr:rowOff>
    </xdr:to>
    <xdr:sp macro="" textlink="">
      <xdr:nvSpPr>
        <xdr:cNvPr id="34" name="Овал 33"/>
        <xdr:cNvSpPr/>
      </xdr:nvSpPr>
      <xdr:spPr>
        <a:xfrm>
          <a:off x="2662923" y="7670936"/>
          <a:ext cx="108000" cy="10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480424</xdr:colOff>
      <xdr:row>36</xdr:row>
      <xdr:rowOff>17928</xdr:rowOff>
    </xdr:from>
    <xdr:to>
      <xdr:col>5</xdr:col>
      <xdr:colOff>480424</xdr:colOff>
      <xdr:row>45</xdr:row>
      <xdr:rowOff>609</xdr:rowOff>
    </xdr:to>
    <xdr:cxnSp macro="">
      <xdr:nvCxnSpPr>
        <xdr:cNvPr id="59" name="Прямая со стрелкой 58"/>
        <xdr:cNvCxnSpPr/>
      </xdr:nvCxnSpPr>
      <xdr:spPr>
        <a:xfrm rot="16200000">
          <a:off x="2657421" y="7724519"/>
          <a:ext cx="1697181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428467</xdr:colOff>
      <xdr:row>44</xdr:row>
      <xdr:rowOff>186726</xdr:rowOff>
    </xdr:from>
    <xdr:to>
      <xdr:col>5</xdr:col>
      <xdr:colOff>536467</xdr:colOff>
      <xdr:row>45</xdr:row>
      <xdr:rowOff>115026</xdr:rowOff>
    </xdr:to>
    <xdr:sp macro="" textlink="">
      <xdr:nvSpPr>
        <xdr:cNvPr id="60" name="Овал 59"/>
        <xdr:cNvSpPr/>
      </xdr:nvSpPr>
      <xdr:spPr>
        <a:xfrm rot="16200000">
          <a:off x="3448655" y="8574126"/>
          <a:ext cx="118800" cy="108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42579</xdr:colOff>
      <xdr:row>41</xdr:row>
      <xdr:rowOff>78442</xdr:rowOff>
    </xdr:from>
    <xdr:to>
      <xdr:col>6</xdr:col>
      <xdr:colOff>445992</xdr:colOff>
      <xdr:row>43</xdr:row>
      <xdr:rowOff>89648</xdr:rowOff>
    </xdr:to>
    <xdr:sp macro="" textlink="">
      <xdr:nvSpPr>
        <xdr:cNvPr id="36" name="TextBox 35"/>
        <xdr:cNvSpPr txBox="1"/>
      </xdr:nvSpPr>
      <xdr:spPr>
        <a:xfrm>
          <a:off x="3673285" y="7888942"/>
          <a:ext cx="403413" cy="392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/>
            <a:t>IV</a:t>
          </a:r>
        </a:p>
      </xdr:txBody>
    </xdr:sp>
    <xdr:clientData/>
  </xdr:twoCellAnchor>
  <xdr:twoCellAnchor>
    <xdr:from>
      <xdr:col>4</xdr:col>
      <xdr:colOff>562531</xdr:colOff>
      <xdr:row>41</xdr:row>
      <xdr:rowOff>78442</xdr:rowOff>
    </xdr:from>
    <xdr:to>
      <xdr:col>5</xdr:col>
      <xdr:colOff>360827</xdr:colOff>
      <xdr:row>43</xdr:row>
      <xdr:rowOff>89648</xdr:rowOff>
    </xdr:to>
    <xdr:sp macro="" textlink="">
      <xdr:nvSpPr>
        <xdr:cNvPr id="62" name="TextBox 61"/>
        <xdr:cNvSpPr txBox="1"/>
      </xdr:nvSpPr>
      <xdr:spPr>
        <a:xfrm>
          <a:off x="2983002" y="7888942"/>
          <a:ext cx="403413" cy="392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/>
            <a:t>I</a:t>
          </a:r>
        </a:p>
      </xdr:txBody>
    </xdr:sp>
    <xdr:clientData/>
  </xdr:twoCellAnchor>
  <xdr:twoCellAnchor>
    <xdr:from>
      <xdr:col>4</xdr:col>
      <xdr:colOff>562531</xdr:colOff>
      <xdr:row>37</xdr:row>
      <xdr:rowOff>143434</xdr:rowOff>
    </xdr:from>
    <xdr:to>
      <xdr:col>5</xdr:col>
      <xdr:colOff>360827</xdr:colOff>
      <xdr:row>39</xdr:row>
      <xdr:rowOff>154640</xdr:rowOff>
    </xdr:to>
    <xdr:sp macro="" textlink="">
      <xdr:nvSpPr>
        <xdr:cNvPr id="63" name="TextBox 62"/>
        <xdr:cNvSpPr txBox="1"/>
      </xdr:nvSpPr>
      <xdr:spPr>
        <a:xfrm>
          <a:off x="2983002" y="7191934"/>
          <a:ext cx="403413" cy="392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/>
            <a:t>II</a:t>
          </a:r>
        </a:p>
      </xdr:txBody>
    </xdr:sp>
    <xdr:clientData/>
  </xdr:twoCellAnchor>
  <xdr:twoCellAnchor>
    <xdr:from>
      <xdr:col>6</xdr:col>
      <xdr:colOff>42579</xdr:colOff>
      <xdr:row>37</xdr:row>
      <xdr:rowOff>143434</xdr:rowOff>
    </xdr:from>
    <xdr:to>
      <xdr:col>6</xdr:col>
      <xdr:colOff>445992</xdr:colOff>
      <xdr:row>39</xdr:row>
      <xdr:rowOff>154640</xdr:rowOff>
    </xdr:to>
    <xdr:sp macro="" textlink="">
      <xdr:nvSpPr>
        <xdr:cNvPr id="64" name="TextBox 63"/>
        <xdr:cNvSpPr txBox="1"/>
      </xdr:nvSpPr>
      <xdr:spPr>
        <a:xfrm>
          <a:off x="3673285" y="7191934"/>
          <a:ext cx="403413" cy="392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/>
            <a:t>III</a:t>
          </a:r>
        </a:p>
      </xdr:txBody>
    </xdr:sp>
    <xdr:clientData/>
  </xdr:twoCellAnchor>
  <xdr:twoCellAnchor>
    <xdr:from>
      <xdr:col>14</xdr:col>
      <xdr:colOff>542974</xdr:colOff>
      <xdr:row>16</xdr:row>
      <xdr:rowOff>44823</xdr:rowOff>
    </xdr:from>
    <xdr:to>
      <xdr:col>16</xdr:col>
      <xdr:colOff>15277</xdr:colOff>
      <xdr:row>18</xdr:row>
      <xdr:rowOff>33617</xdr:rowOff>
    </xdr:to>
    <xdr:sp macro="" textlink="Processing!E7">
      <xdr:nvSpPr>
        <xdr:cNvPr id="40" name="TextBox 39"/>
        <xdr:cNvSpPr txBox="1"/>
      </xdr:nvSpPr>
      <xdr:spPr>
        <a:xfrm>
          <a:off x="9028883" y="3092823"/>
          <a:ext cx="684576" cy="369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BCCD9B8-4BAA-4010-825E-FD2545BB77B6}" type="TxLink">
            <a:rPr lang="en-US" sz="18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2021</a:t>
          </a:fld>
          <a:endParaRPr lang="en-US" sz="1800"/>
        </a:p>
      </xdr:txBody>
    </xdr:sp>
    <xdr:clientData/>
  </xdr:twoCellAnchor>
  <xdr:twoCellAnchor>
    <xdr:from>
      <xdr:col>5</xdr:col>
      <xdr:colOff>123264</xdr:colOff>
      <xdr:row>12</xdr:row>
      <xdr:rowOff>11207</xdr:rowOff>
    </xdr:from>
    <xdr:to>
      <xdr:col>6</xdr:col>
      <xdr:colOff>292146</xdr:colOff>
      <xdr:row>14</xdr:row>
      <xdr:rowOff>1</xdr:rowOff>
    </xdr:to>
    <xdr:sp macro="" textlink="Processing!C2">
      <xdr:nvSpPr>
        <xdr:cNvPr id="66" name="TextBox 65"/>
        <xdr:cNvSpPr txBox="1"/>
      </xdr:nvSpPr>
      <xdr:spPr>
        <a:xfrm>
          <a:off x="3148852" y="2297207"/>
          <a:ext cx="774000" cy="369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A7A5A2AD-16E7-47CD-A78D-54399C9A4037}" type="TxLink">
            <a:rPr lang="en-US" sz="1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96%</a:t>
          </a:fld>
          <a:endParaRPr lang="en-US" sz="1800"/>
        </a:p>
      </xdr:txBody>
    </xdr:sp>
    <xdr:clientData/>
  </xdr:twoCellAnchor>
  <xdr:twoCellAnchor>
    <xdr:from>
      <xdr:col>3</xdr:col>
      <xdr:colOff>582705</xdr:colOff>
      <xdr:row>18</xdr:row>
      <xdr:rowOff>168088</xdr:rowOff>
    </xdr:from>
    <xdr:to>
      <xdr:col>5</xdr:col>
      <xdr:colOff>146470</xdr:colOff>
      <xdr:row>20</xdr:row>
      <xdr:rowOff>156882</xdr:rowOff>
    </xdr:to>
    <xdr:sp macro="" textlink="Processing!C3">
      <xdr:nvSpPr>
        <xdr:cNvPr id="67" name="TextBox 66"/>
        <xdr:cNvSpPr txBox="1"/>
      </xdr:nvSpPr>
      <xdr:spPr>
        <a:xfrm>
          <a:off x="2398058" y="3597088"/>
          <a:ext cx="774000" cy="369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6D90D7C5-7116-4A56-B77F-9A8E82171986}" type="TxLink">
            <a:rPr lang="en-US" sz="1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81%</a:t>
          </a:fld>
          <a:endParaRPr lang="en-US" sz="1800"/>
        </a:p>
      </xdr:txBody>
    </xdr:sp>
    <xdr:clientData/>
  </xdr:twoCellAnchor>
  <xdr:twoCellAnchor>
    <xdr:from>
      <xdr:col>6</xdr:col>
      <xdr:colOff>280147</xdr:colOff>
      <xdr:row>18</xdr:row>
      <xdr:rowOff>168088</xdr:rowOff>
    </xdr:from>
    <xdr:to>
      <xdr:col>7</xdr:col>
      <xdr:colOff>448235</xdr:colOff>
      <xdr:row>20</xdr:row>
      <xdr:rowOff>156882</xdr:rowOff>
    </xdr:to>
    <xdr:sp macro="" textlink="Processing!C4">
      <xdr:nvSpPr>
        <xdr:cNvPr id="68" name="TextBox 67"/>
        <xdr:cNvSpPr txBox="1"/>
      </xdr:nvSpPr>
      <xdr:spPr>
        <a:xfrm>
          <a:off x="3916965" y="3597088"/>
          <a:ext cx="774225" cy="369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5BD780BD-F697-47A6-B150-8D525A3869D7}" type="TxLink">
            <a:rPr lang="en-US" sz="1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100%</a:t>
          </a:fld>
          <a:endParaRPr lang="en-US" sz="1800"/>
        </a:p>
      </xdr:txBody>
    </xdr:sp>
    <xdr:clientData/>
  </xdr:twoCellAnchor>
  <xdr:twoCellAnchor>
    <xdr:from>
      <xdr:col>3</xdr:col>
      <xdr:colOff>313765</xdr:colOff>
      <xdr:row>34</xdr:row>
      <xdr:rowOff>0</xdr:rowOff>
    </xdr:from>
    <xdr:to>
      <xdr:col>4</xdr:col>
      <xdr:colOff>481853</xdr:colOff>
      <xdr:row>35</xdr:row>
      <xdr:rowOff>179294</xdr:rowOff>
    </xdr:to>
    <xdr:sp macro="" textlink="Processing!C8">
      <xdr:nvSpPr>
        <xdr:cNvPr id="70" name="TextBox 69"/>
        <xdr:cNvSpPr txBox="1"/>
      </xdr:nvSpPr>
      <xdr:spPr>
        <a:xfrm>
          <a:off x="2129118" y="6477000"/>
          <a:ext cx="773206" cy="369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EEF22BAC-548D-418C-ADD9-2EF1A5C310DE}" type="TxLink">
            <a:rPr lang="en-US" sz="1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100%</a:t>
          </a:fld>
          <a:endParaRPr lang="en-US" sz="1800"/>
        </a:p>
      </xdr:txBody>
    </xdr:sp>
    <xdr:clientData/>
  </xdr:twoCellAnchor>
  <xdr:twoCellAnchor>
    <xdr:from>
      <xdr:col>6</xdr:col>
      <xdr:colOff>537882</xdr:colOff>
      <xdr:row>34</xdr:row>
      <xdr:rowOff>0</xdr:rowOff>
    </xdr:from>
    <xdr:to>
      <xdr:col>8</xdr:col>
      <xdr:colOff>100853</xdr:colOff>
      <xdr:row>35</xdr:row>
      <xdr:rowOff>179294</xdr:rowOff>
    </xdr:to>
    <xdr:sp macro="" textlink="Processing!C9">
      <xdr:nvSpPr>
        <xdr:cNvPr id="71" name="TextBox 70"/>
        <xdr:cNvSpPr txBox="1"/>
      </xdr:nvSpPr>
      <xdr:spPr>
        <a:xfrm>
          <a:off x="4168588" y="6477000"/>
          <a:ext cx="773206" cy="369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32E24C34-760B-47D3-854C-9D509BBF3267}" type="TxLink">
            <a:rPr lang="en-US" sz="1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82%</a:t>
          </a:fld>
          <a:endParaRPr lang="en-US" sz="1800"/>
        </a:p>
      </xdr:txBody>
    </xdr:sp>
    <xdr:clientData/>
  </xdr:twoCellAnchor>
  <xdr:twoCellAnchor>
    <xdr:from>
      <xdr:col>6</xdr:col>
      <xdr:colOff>537882</xdr:colOff>
      <xdr:row>44</xdr:row>
      <xdr:rowOff>168088</xdr:rowOff>
    </xdr:from>
    <xdr:to>
      <xdr:col>8</xdr:col>
      <xdr:colOff>100853</xdr:colOff>
      <xdr:row>46</xdr:row>
      <xdr:rowOff>156882</xdr:rowOff>
    </xdr:to>
    <xdr:sp macro="" textlink="Processing!C10">
      <xdr:nvSpPr>
        <xdr:cNvPr id="72" name="TextBox 71"/>
        <xdr:cNvSpPr txBox="1"/>
      </xdr:nvSpPr>
      <xdr:spPr>
        <a:xfrm>
          <a:off x="4168588" y="8550088"/>
          <a:ext cx="773206" cy="369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24967FFC-3D07-4C82-ADE2-D816AD8D01FA}" type="TxLink">
            <a:rPr lang="en-US" sz="1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61%</a:t>
          </a:fld>
          <a:endParaRPr lang="en-US" sz="1800"/>
        </a:p>
      </xdr:txBody>
    </xdr:sp>
    <xdr:clientData/>
  </xdr:twoCellAnchor>
  <xdr:twoCellAnchor>
    <xdr:from>
      <xdr:col>3</xdr:col>
      <xdr:colOff>313765</xdr:colOff>
      <xdr:row>44</xdr:row>
      <xdr:rowOff>168088</xdr:rowOff>
    </xdr:from>
    <xdr:to>
      <xdr:col>4</xdr:col>
      <xdr:colOff>481853</xdr:colOff>
      <xdr:row>46</xdr:row>
      <xdr:rowOff>156882</xdr:rowOff>
    </xdr:to>
    <xdr:sp macro="" textlink="Processing!C7">
      <xdr:nvSpPr>
        <xdr:cNvPr id="73" name="TextBox 72"/>
        <xdr:cNvSpPr txBox="1"/>
      </xdr:nvSpPr>
      <xdr:spPr>
        <a:xfrm>
          <a:off x="2129118" y="8550088"/>
          <a:ext cx="773206" cy="369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B7C2A29D-35BF-48E7-9477-94B771B413BD}" type="TxLink">
            <a:rPr lang="en-US" sz="1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76%</a:t>
          </a:fld>
          <a:endParaRPr lang="en-US" sz="1800"/>
        </a:p>
      </xdr:txBody>
    </xdr:sp>
    <xdr:clientData/>
  </xdr:twoCellAnchor>
  <xdr:twoCellAnchor>
    <xdr:from>
      <xdr:col>12</xdr:col>
      <xdr:colOff>116131</xdr:colOff>
      <xdr:row>16</xdr:row>
      <xdr:rowOff>56030</xdr:rowOff>
    </xdr:from>
    <xdr:to>
      <xdr:col>13</xdr:col>
      <xdr:colOff>284218</xdr:colOff>
      <xdr:row>18</xdr:row>
      <xdr:rowOff>44824</xdr:rowOff>
    </xdr:to>
    <xdr:sp macro="" textlink="">
      <xdr:nvSpPr>
        <xdr:cNvPr id="74" name="TextBox 73"/>
        <xdr:cNvSpPr txBox="1"/>
      </xdr:nvSpPr>
      <xdr:spPr>
        <a:xfrm>
          <a:off x="7389767" y="3104030"/>
          <a:ext cx="774224" cy="369794"/>
        </a:xfrm>
        <a:prstGeom prst="rect">
          <a:avLst/>
        </a:prstGeom>
        <a:noFill/>
        <a:ln w="9525" cmpd="sng"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0" i="0" u="none" strike="noStrike">
              <a:solidFill>
                <a:schemeClr val="bg1"/>
              </a:solidFill>
              <a:latin typeface="Calibri"/>
              <a:cs typeface="Calibri"/>
            </a:rPr>
            <a:t>1</a:t>
          </a:r>
        </a:p>
      </xdr:txBody>
    </xdr:sp>
    <xdr:clientData/>
  </xdr:twoCellAnchor>
  <xdr:twoCellAnchor>
    <xdr:from>
      <xdr:col>12</xdr:col>
      <xdr:colOff>565384</xdr:colOff>
      <xdr:row>16</xdr:row>
      <xdr:rowOff>56030</xdr:rowOff>
    </xdr:from>
    <xdr:to>
      <xdr:col>14</xdr:col>
      <xdr:colOff>127335</xdr:colOff>
      <xdr:row>18</xdr:row>
      <xdr:rowOff>44824</xdr:rowOff>
    </xdr:to>
    <xdr:sp macro="" textlink="">
      <xdr:nvSpPr>
        <xdr:cNvPr id="75" name="TextBox 74"/>
        <xdr:cNvSpPr txBox="1"/>
      </xdr:nvSpPr>
      <xdr:spPr>
        <a:xfrm>
          <a:off x="7839020" y="3104030"/>
          <a:ext cx="774224" cy="369794"/>
        </a:xfrm>
        <a:prstGeom prst="rect">
          <a:avLst/>
        </a:prstGeom>
        <a:noFill/>
        <a:ln w="9525" cmpd="sng"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0" i="0" u="none" strike="noStrike">
              <a:solidFill>
                <a:schemeClr val="bg1"/>
              </a:solidFill>
              <a:latin typeface="Calibri"/>
              <a:cs typeface="Calibri"/>
            </a:rPr>
            <a:t>2</a:t>
          </a:r>
        </a:p>
      </xdr:txBody>
    </xdr:sp>
    <xdr:clientData/>
  </xdr:twoCellAnchor>
  <xdr:twoCellAnchor>
    <xdr:from>
      <xdr:col>13</xdr:col>
      <xdr:colOff>408500</xdr:colOff>
      <xdr:row>16</xdr:row>
      <xdr:rowOff>56030</xdr:rowOff>
    </xdr:from>
    <xdr:to>
      <xdr:col>14</xdr:col>
      <xdr:colOff>576590</xdr:colOff>
      <xdr:row>18</xdr:row>
      <xdr:rowOff>44824</xdr:rowOff>
    </xdr:to>
    <xdr:sp macro="" textlink="">
      <xdr:nvSpPr>
        <xdr:cNvPr id="76" name="TextBox 75"/>
        <xdr:cNvSpPr txBox="1"/>
      </xdr:nvSpPr>
      <xdr:spPr>
        <a:xfrm>
          <a:off x="8288273" y="3104030"/>
          <a:ext cx="774226" cy="369794"/>
        </a:xfrm>
        <a:prstGeom prst="rect">
          <a:avLst/>
        </a:prstGeom>
        <a:noFill/>
        <a:ln w="9525" cmpd="sng"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0" i="0" u="none" strike="noStrike">
              <a:solidFill>
                <a:schemeClr val="bg1"/>
              </a:solidFill>
              <a:latin typeface="Calibri"/>
              <a:cs typeface="Calibri"/>
            </a:rPr>
            <a:t>3</a:t>
          </a:r>
        </a:p>
      </xdr:txBody>
    </xdr:sp>
    <xdr:clientData/>
  </xdr:twoCellAnchor>
  <xdr:twoCellAnchor>
    <xdr:from>
      <xdr:col>12</xdr:col>
      <xdr:colOff>173182</xdr:colOff>
      <xdr:row>30</xdr:row>
      <xdr:rowOff>91685</xdr:rowOff>
    </xdr:from>
    <xdr:to>
      <xdr:col>18</xdr:col>
      <xdr:colOff>484205</xdr:colOff>
      <xdr:row>50</xdr:row>
      <xdr:rowOff>71976</xdr:rowOff>
    </xdr:to>
    <xdr:grpSp>
      <xdr:nvGrpSpPr>
        <xdr:cNvPr id="41" name="Группа 40"/>
        <xdr:cNvGrpSpPr/>
      </xdr:nvGrpSpPr>
      <xdr:grpSpPr>
        <a:xfrm>
          <a:off x="7468927" y="5563494"/>
          <a:ext cx="3958895" cy="3628163"/>
          <a:chOff x="6477004" y="6201434"/>
          <a:chExt cx="3947842" cy="3790291"/>
        </a:xfrm>
      </xdr:grpSpPr>
      <xdr:graphicFrame macro="">
        <xdr:nvGraphicFramePr>
          <xdr:cNvPr id="38" name="Диаграмма 37"/>
          <xdr:cNvGraphicFramePr/>
        </xdr:nvGraphicFramePr>
        <xdr:xfrm>
          <a:off x="6509605" y="6201434"/>
          <a:ext cx="3915241" cy="307849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pSp>
        <xdr:nvGrpSpPr>
          <xdr:cNvPr id="122" name="Группа 121"/>
          <xdr:cNvGrpSpPr/>
        </xdr:nvGrpSpPr>
        <xdr:grpSpPr>
          <a:xfrm>
            <a:off x="7414384" y="6762590"/>
            <a:ext cx="646283" cy="2373986"/>
            <a:chOff x="5782682" y="2238832"/>
            <a:chExt cx="649209" cy="2373986"/>
          </a:xfrm>
          <a:effectLst>
            <a:outerShdw blurRad="50800" dist="38100" dir="13500000" algn="br" rotWithShape="0">
              <a:prstClr val="black">
                <a:alpha val="32000"/>
              </a:prstClr>
            </a:outerShdw>
          </a:effectLst>
        </xdr:grpSpPr>
        <xdr:sp macro="" textlink="">
          <xdr:nvSpPr>
            <xdr:cNvPr id="123" name="Полилиния 122"/>
            <xdr:cNvSpPr/>
          </xdr:nvSpPr>
          <xdr:spPr>
            <a:xfrm rot="10800000" flipH="1">
              <a:off x="6107285" y="2364626"/>
              <a:ext cx="324606" cy="2248192"/>
            </a:xfrm>
            <a:custGeom>
              <a:avLst/>
              <a:gdLst>
                <a:gd name="connsiteX0" fmla="*/ 1 w 324606"/>
                <a:gd name="connsiteY0" fmla="*/ 2121235 h 2248192"/>
                <a:gd name="connsiteX1" fmla="*/ 324604 w 324606"/>
                <a:gd name="connsiteY1" fmla="*/ 2121235 h 2248192"/>
                <a:gd name="connsiteX2" fmla="*/ 324604 w 324606"/>
                <a:gd name="connsiteY2" fmla="*/ 144000 h 2248192"/>
                <a:gd name="connsiteX3" fmla="*/ 324606 w 324606"/>
                <a:gd name="connsiteY3" fmla="*/ 144000 h 2248192"/>
                <a:gd name="connsiteX4" fmla="*/ 324604 w 324606"/>
                <a:gd name="connsiteY4" fmla="*/ 143999 h 2248192"/>
                <a:gd name="connsiteX5" fmla="*/ 324604 w 324606"/>
                <a:gd name="connsiteY5" fmla="*/ 141235 h 2248192"/>
                <a:gd name="connsiteX6" fmla="*/ 318373 w 324606"/>
                <a:gd name="connsiteY6" fmla="*/ 141235 h 2248192"/>
                <a:gd name="connsiteX7" fmla="*/ 2 w 324606"/>
                <a:gd name="connsiteY7" fmla="*/ 0 h 2248192"/>
                <a:gd name="connsiteX8" fmla="*/ 2 w 324606"/>
                <a:gd name="connsiteY8" fmla="*/ 141235 h 2248192"/>
                <a:gd name="connsiteX9" fmla="*/ 1 w 324606"/>
                <a:gd name="connsiteY9" fmla="*/ 141235 h 2248192"/>
                <a:gd name="connsiteX10" fmla="*/ 324603 w 324606"/>
                <a:gd name="connsiteY10" fmla="*/ 2248192 h 2248192"/>
                <a:gd name="connsiteX11" fmla="*/ 324603 w 324606"/>
                <a:gd name="connsiteY11" fmla="*/ 2121514 h 2248192"/>
                <a:gd name="connsiteX12" fmla="*/ 0 w 324606"/>
                <a:gd name="connsiteY12" fmla="*/ 2121514 h 224819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324606" h="2248192">
                  <a:moveTo>
                    <a:pt x="1" y="2121235"/>
                  </a:moveTo>
                  <a:lnTo>
                    <a:pt x="324604" y="2121235"/>
                  </a:lnTo>
                  <a:lnTo>
                    <a:pt x="324604" y="144000"/>
                  </a:lnTo>
                  <a:lnTo>
                    <a:pt x="324606" y="144000"/>
                  </a:lnTo>
                  <a:lnTo>
                    <a:pt x="324604" y="143999"/>
                  </a:lnTo>
                  <a:lnTo>
                    <a:pt x="324604" y="141235"/>
                  </a:lnTo>
                  <a:lnTo>
                    <a:pt x="318373" y="141235"/>
                  </a:lnTo>
                  <a:lnTo>
                    <a:pt x="2" y="0"/>
                  </a:lnTo>
                  <a:lnTo>
                    <a:pt x="2" y="141235"/>
                  </a:lnTo>
                  <a:lnTo>
                    <a:pt x="1" y="141235"/>
                  </a:lnTo>
                  <a:close/>
                  <a:moveTo>
                    <a:pt x="324603" y="2248192"/>
                  </a:moveTo>
                  <a:lnTo>
                    <a:pt x="324603" y="2121514"/>
                  </a:lnTo>
                  <a:lnTo>
                    <a:pt x="0" y="2121514"/>
                  </a:lnTo>
                  <a:close/>
                </a:path>
              </a:pathLst>
            </a:custGeom>
            <a:gradFill>
              <a:gsLst>
                <a:gs pos="18000">
                  <a:srgbClr val="FFFFFF">
                    <a:alpha val="2000"/>
                  </a:srgbClr>
                </a:gs>
                <a:gs pos="55000">
                  <a:srgbClr val="FFFFFF">
                    <a:alpha val="41000"/>
                  </a:srgbClr>
                </a:gs>
                <a:gs pos="0">
                  <a:schemeClr val="accent3">
                    <a:lumMod val="0"/>
                    <a:lumOff val="100000"/>
                    <a:alpha val="80000"/>
                  </a:schemeClr>
                </a:gs>
                <a:gs pos="98000">
                  <a:srgbClr val="FFFFFF">
                    <a:alpha val="26000"/>
                  </a:srgbClr>
                </a:gs>
                <a:gs pos="4000">
                  <a:srgbClr val="FFFFFF">
                    <a:alpha val="0"/>
                  </a:srgbClr>
                </a:gs>
                <a:gs pos="100000">
                  <a:schemeClr val="bg1">
                    <a:alpha val="73000"/>
                  </a:schemeClr>
                </a:gs>
              </a:gsLst>
              <a:lin ang="0" scaled="1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124" name="Ромб 123"/>
            <xdr:cNvSpPr/>
          </xdr:nvSpPr>
          <xdr:spPr>
            <a:xfrm>
              <a:off x="5782682" y="2238832"/>
              <a:ext cx="649206" cy="252473"/>
            </a:xfrm>
            <a:prstGeom prst="diamond">
              <a:avLst/>
            </a:prstGeom>
            <a:gradFill>
              <a:gsLst>
                <a:gs pos="6000">
                  <a:srgbClr val="FFFFFF">
                    <a:alpha val="2000"/>
                  </a:srgbClr>
                </a:gs>
                <a:gs pos="46000">
                  <a:srgbClr val="FFFFFF">
                    <a:alpha val="44000"/>
                  </a:srgbClr>
                </a:gs>
                <a:gs pos="0">
                  <a:schemeClr val="accent3">
                    <a:lumMod val="0"/>
                    <a:lumOff val="100000"/>
                    <a:alpha val="80000"/>
                  </a:schemeClr>
                </a:gs>
                <a:gs pos="68000">
                  <a:srgbClr val="FFFFFF">
                    <a:alpha val="3000"/>
                  </a:srgbClr>
                </a:gs>
                <a:gs pos="100000">
                  <a:schemeClr val="bg1">
                    <a:alpha val="73000"/>
                  </a:schemeClr>
                </a:gs>
              </a:gsLst>
              <a:lin ang="6600000" scaled="0"/>
            </a:gradFill>
            <a:ln w="9525">
              <a:solidFill>
                <a:schemeClr val="bg1">
                  <a:alpha val="63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125" name="Полилиния 124"/>
            <xdr:cNvSpPr/>
          </xdr:nvSpPr>
          <xdr:spPr>
            <a:xfrm rot="10800000" flipH="1" flipV="1">
              <a:off x="5782682" y="2364626"/>
              <a:ext cx="324605" cy="2248192"/>
            </a:xfrm>
            <a:custGeom>
              <a:avLst/>
              <a:gdLst>
                <a:gd name="connsiteX0" fmla="*/ 1 w 324605"/>
                <a:gd name="connsiteY0" fmla="*/ 126958 h 2248192"/>
                <a:gd name="connsiteX1" fmla="*/ 324604 w 324605"/>
                <a:gd name="connsiteY1" fmla="*/ 126958 h 2248192"/>
                <a:gd name="connsiteX2" fmla="*/ 324604 w 324605"/>
                <a:gd name="connsiteY2" fmla="*/ 2104192 h 2248192"/>
                <a:gd name="connsiteX3" fmla="*/ 324605 w 324605"/>
                <a:gd name="connsiteY3" fmla="*/ 2104192 h 2248192"/>
                <a:gd name="connsiteX4" fmla="*/ 324605 w 324605"/>
                <a:gd name="connsiteY4" fmla="*/ 2248192 h 2248192"/>
                <a:gd name="connsiteX5" fmla="*/ 6236 w 324605"/>
                <a:gd name="connsiteY5" fmla="*/ 2106958 h 2248192"/>
                <a:gd name="connsiteX6" fmla="*/ 1 w 324605"/>
                <a:gd name="connsiteY6" fmla="*/ 2106958 h 2248192"/>
                <a:gd name="connsiteX7" fmla="*/ 1 w 324605"/>
                <a:gd name="connsiteY7" fmla="*/ 2104192 h 2248192"/>
                <a:gd name="connsiteX8" fmla="*/ 0 w 324605"/>
                <a:gd name="connsiteY8" fmla="*/ 0 h 2248192"/>
                <a:gd name="connsiteX9" fmla="*/ 324603 w 324605"/>
                <a:gd name="connsiteY9" fmla="*/ 126679 h 2248192"/>
                <a:gd name="connsiteX10" fmla="*/ 0 w 324605"/>
                <a:gd name="connsiteY10" fmla="*/ 126679 h 224819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324605" h="2248192">
                  <a:moveTo>
                    <a:pt x="1" y="126958"/>
                  </a:moveTo>
                  <a:lnTo>
                    <a:pt x="324604" y="126958"/>
                  </a:lnTo>
                  <a:lnTo>
                    <a:pt x="324604" y="2104192"/>
                  </a:lnTo>
                  <a:lnTo>
                    <a:pt x="324605" y="2104192"/>
                  </a:lnTo>
                  <a:lnTo>
                    <a:pt x="324605" y="2248192"/>
                  </a:lnTo>
                  <a:lnTo>
                    <a:pt x="6236" y="2106958"/>
                  </a:lnTo>
                  <a:lnTo>
                    <a:pt x="1" y="2106958"/>
                  </a:lnTo>
                  <a:lnTo>
                    <a:pt x="1" y="2104192"/>
                  </a:lnTo>
                  <a:close/>
                  <a:moveTo>
                    <a:pt x="0" y="0"/>
                  </a:moveTo>
                  <a:lnTo>
                    <a:pt x="324603" y="126679"/>
                  </a:lnTo>
                  <a:lnTo>
                    <a:pt x="0" y="126679"/>
                  </a:lnTo>
                  <a:close/>
                </a:path>
              </a:pathLst>
            </a:custGeom>
            <a:gradFill>
              <a:gsLst>
                <a:gs pos="0">
                  <a:schemeClr val="accent3">
                    <a:lumMod val="0"/>
                    <a:lumOff val="100000"/>
                    <a:alpha val="35000"/>
                  </a:schemeClr>
                </a:gs>
                <a:gs pos="98000">
                  <a:srgbClr val="FFFFFF">
                    <a:alpha val="0"/>
                  </a:srgbClr>
                </a:gs>
                <a:gs pos="25000">
                  <a:srgbClr val="FFFFFF">
                    <a:alpha val="0"/>
                  </a:srgbClr>
                </a:gs>
              </a:gsLst>
              <a:lin ang="0" scaled="1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</xdr:grpSp>
      <xdr:grpSp>
        <xdr:nvGrpSpPr>
          <xdr:cNvPr id="142" name="Группа 141"/>
          <xdr:cNvGrpSpPr/>
        </xdr:nvGrpSpPr>
        <xdr:grpSpPr>
          <a:xfrm>
            <a:off x="6690558" y="6759455"/>
            <a:ext cx="646280" cy="2373986"/>
            <a:chOff x="5771395" y="2238832"/>
            <a:chExt cx="649209" cy="2373986"/>
          </a:xfrm>
          <a:effectLst>
            <a:outerShdw blurRad="50800" dist="38100" dir="13500000" algn="br" rotWithShape="0">
              <a:prstClr val="black">
                <a:alpha val="32000"/>
              </a:prstClr>
            </a:outerShdw>
          </a:effectLst>
        </xdr:grpSpPr>
        <xdr:sp macro="" textlink="">
          <xdr:nvSpPr>
            <xdr:cNvPr id="143" name="Полилиния 142"/>
            <xdr:cNvSpPr/>
          </xdr:nvSpPr>
          <xdr:spPr>
            <a:xfrm rot="10800000" flipH="1">
              <a:off x="6095998" y="2364626"/>
              <a:ext cx="324606" cy="2248192"/>
            </a:xfrm>
            <a:custGeom>
              <a:avLst/>
              <a:gdLst>
                <a:gd name="connsiteX0" fmla="*/ 1 w 324606"/>
                <a:gd name="connsiteY0" fmla="*/ 2121235 h 2248192"/>
                <a:gd name="connsiteX1" fmla="*/ 324604 w 324606"/>
                <a:gd name="connsiteY1" fmla="*/ 2121235 h 2248192"/>
                <a:gd name="connsiteX2" fmla="*/ 324604 w 324606"/>
                <a:gd name="connsiteY2" fmla="*/ 144000 h 2248192"/>
                <a:gd name="connsiteX3" fmla="*/ 324606 w 324606"/>
                <a:gd name="connsiteY3" fmla="*/ 144000 h 2248192"/>
                <a:gd name="connsiteX4" fmla="*/ 324604 w 324606"/>
                <a:gd name="connsiteY4" fmla="*/ 143999 h 2248192"/>
                <a:gd name="connsiteX5" fmla="*/ 324604 w 324606"/>
                <a:gd name="connsiteY5" fmla="*/ 141235 h 2248192"/>
                <a:gd name="connsiteX6" fmla="*/ 318373 w 324606"/>
                <a:gd name="connsiteY6" fmla="*/ 141235 h 2248192"/>
                <a:gd name="connsiteX7" fmla="*/ 2 w 324606"/>
                <a:gd name="connsiteY7" fmla="*/ 0 h 2248192"/>
                <a:gd name="connsiteX8" fmla="*/ 2 w 324606"/>
                <a:gd name="connsiteY8" fmla="*/ 141235 h 2248192"/>
                <a:gd name="connsiteX9" fmla="*/ 1 w 324606"/>
                <a:gd name="connsiteY9" fmla="*/ 141235 h 2248192"/>
                <a:gd name="connsiteX10" fmla="*/ 324603 w 324606"/>
                <a:gd name="connsiteY10" fmla="*/ 2248192 h 2248192"/>
                <a:gd name="connsiteX11" fmla="*/ 324603 w 324606"/>
                <a:gd name="connsiteY11" fmla="*/ 2121514 h 2248192"/>
                <a:gd name="connsiteX12" fmla="*/ 0 w 324606"/>
                <a:gd name="connsiteY12" fmla="*/ 2121514 h 224819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324606" h="2248192">
                  <a:moveTo>
                    <a:pt x="1" y="2121235"/>
                  </a:moveTo>
                  <a:lnTo>
                    <a:pt x="324604" y="2121235"/>
                  </a:lnTo>
                  <a:lnTo>
                    <a:pt x="324604" y="144000"/>
                  </a:lnTo>
                  <a:lnTo>
                    <a:pt x="324606" y="144000"/>
                  </a:lnTo>
                  <a:lnTo>
                    <a:pt x="324604" y="143999"/>
                  </a:lnTo>
                  <a:lnTo>
                    <a:pt x="324604" y="141235"/>
                  </a:lnTo>
                  <a:lnTo>
                    <a:pt x="318373" y="141235"/>
                  </a:lnTo>
                  <a:lnTo>
                    <a:pt x="2" y="0"/>
                  </a:lnTo>
                  <a:lnTo>
                    <a:pt x="2" y="141235"/>
                  </a:lnTo>
                  <a:lnTo>
                    <a:pt x="1" y="141235"/>
                  </a:lnTo>
                  <a:close/>
                  <a:moveTo>
                    <a:pt x="324603" y="2248192"/>
                  </a:moveTo>
                  <a:lnTo>
                    <a:pt x="324603" y="2121514"/>
                  </a:lnTo>
                  <a:lnTo>
                    <a:pt x="0" y="2121514"/>
                  </a:lnTo>
                  <a:close/>
                </a:path>
              </a:pathLst>
            </a:custGeom>
            <a:gradFill>
              <a:gsLst>
                <a:gs pos="29000">
                  <a:srgbClr val="FFFFFF">
                    <a:alpha val="2000"/>
                  </a:srgbClr>
                </a:gs>
                <a:gs pos="59000">
                  <a:srgbClr val="FFFFFF">
                    <a:alpha val="33000"/>
                  </a:srgbClr>
                </a:gs>
                <a:gs pos="0">
                  <a:schemeClr val="accent3">
                    <a:lumMod val="0"/>
                    <a:lumOff val="100000"/>
                    <a:alpha val="80000"/>
                  </a:schemeClr>
                </a:gs>
                <a:gs pos="71000">
                  <a:srgbClr val="FFFFFF">
                    <a:alpha val="0"/>
                  </a:srgbClr>
                </a:gs>
                <a:gs pos="95000">
                  <a:srgbClr val="FFFFFF">
                    <a:alpha val="26000"/>
                  </a:srgbClr>
                </a:gs>
                <a:gs pos="4000">
                  <a:srgbClr val="FFFFFF">
                    <a:alpha val="0"/>
                  </a:srgbClr>
                </a:gs>
                <a:gs pos="100000">
                  <a:schemeClr val="bg1">
                    <a:alpha val="73000"/>
                  </a:schemeClr>
                </a:gs>
              </a:gsLst>
              <a:lin ang="0" scaled="1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144" name="Ромб 143"/>
            <xdr:cNvSpPr/>
          </xdr:nvSpPr>
          <xdr:spPr>
            <a:xfrm>
              <a:off x="5771395" y="2238832"/>
              <a:ext cx="649206" cy="252473"/>
            </a:xfrm>
            <a:prstGeom prst="diamond">
              <a:avLst/>
            </a:prstGeom>
            <a:gradFill>
              <a:gsLst>
                <a:gs pos="6000">
                  <a:srgbClr val="FFFFFF">
                    <a:alpha val="2000"/>
                  </a:srgbClr>
                </a:gs>
                <a:gs pos="48000">
                  <a:srgbClr val="FFFFFF">
                    <a:alpha val="43000"/>
                  </a:srgbClr>
                </a:gs>
                <a:gs pos="0">
                  <a:schemeClr val="accent3">
                    <a:lumMod val="0"/>
                    <a:lumOff val="100000"/>
                    <a:alpha val="80000"/>
                  </a:schemeClr>
                </a:gs>
                <a:gs pos="68000">
                  <a:srgbClr val="FFFFFF">
                    <a:alpha val="3000"/>
                  </a:srgbClr>
                </a:gs>
                <a:gs pos="100000">
                  <a:schemeClr val="bg1">
                    <a:alpha val="73000"/>
                  </a:schemeClr>
                </a:gs>
              </a:gsLst>
              <a:lin ang="6600000" scaled="0"/>
            </a:gradFill>
            <a:ln w="9525">
              <a:solidFill>
                <a:schemeClr val="bg1">
                  <a:alpha val="63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145" name="Полилиния 144"/>
            <xdr:cNvSpPr/>
          </xdr:nvSpPr>
          <xdr:spPr>
            <a:xfrm rot="10800000" flipH="1" flipV="1">
              <a:off x="5771395" y="2364626"/>
              <a:ext cx="324605" cy="2248192"/>
            </a:xfrm>
            <a:custGeom>
              <a:avLst/>
              <a:gdLst>
                <a:gd name="connsiteX0" fmla="*/ 1 w 324605"/>
                <a:gd name="connsiteY0" fmla="*/ 126958 h 2248192"/>
                <a:gd name="connsiteX1" fmla="*/ 324604 w 324605"/>
                <a:gd name="connsiteY1" fmla="*/ 126958 h 2248192"/>
                <a:gd name="connsiteX2" fmla="*/ 324604 w 324605"/>
                <a:gd name="connsiteY2" fmla="*/ 2104192 h 2248192"/>
                <a:gd name="connsiteX3" fmla="*/ 324605 w 324605"/>
                <a:gd name="connsiteY3" fmla="*/ 2104192 h 2248192"/>
                <a:gd name="connsiteX4" fmla="*/ 324605 w 324605"/>
                <a:gd name="connsiteY4" fmla="*/ 2248192 h 2248192"/>
                <a:gd name="connsiteX5" fmla="*/ 6236 w 324605"/>
                <a:gd name="connsiteY5" fmla="*/ 2106958 h 2248192"/>
                <a:gd name="connsiteX6" fmla="*/ 1 w 324605"/>
                <a:gd name="connsiteY6" fmla="*/ 2106958 h 2248192"/>
                <a:gd name="connsiteX7" fmla="*/ 1 w 324605"/>
                <a:gd name="connsiteY7" fmla="*/ 2104192 h 2248192"/>
                <a:gd name="connsiteX8" fmla="*/ 0 w 324605"/>
                <a:gd name="connsiteY8" fmla="*/ 0 h 2248192"/>
                <a:gd name="connsiteX9" fmla="*/ 324603 w 324605"/>
                <a:gd name="connsiteY9" fmla="*/ 126679 h 2248192"/>
                <a:gd name="connsiteX10" fmla="*/ 0 w 324605"/>
                <a:gd name="connsiteY10" fmla="*/ 126679 h 224819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324605" h="2248192">
                  <a:moveTo>
                    <a:pt x="1" y="126958"/>
                  </a:moveTo>
                  <a:lnTo>
                    <a:pt x="324604" y="126958"/>
                  </a:lnTo>
                  <a:lnTo>
                    <a:pt x="324604" y="2104192"/>
                  </a:lnTo>
                  <a:lnTo>
                    <a:pt x="324605" y="2104192"/>
                  </a:lnTo>
                  <a:lnTo>
                    <a:pt x="324605" y="2248192"/>
                  </a:lnTo>
                  <a:lnTo>
                    <a:pt x="6236" y="2106958"/>
                  </a:lnTo>
                  <a:lnTo>
                    <a:pt x="1" y="2106958"/>
                  </a:lnTo>
                  <a:lnTo>
                    <a:pt x="1" y="2104192"/>
                  </a:lnTo>
                  <a:close/>
                  <a:moveTo>
                    <a:pt x="0" y="0"/>
                  </a:moveTo>
                  <a:lnTo>
                    <a:pt x="324603" y="126679"/>
                  </a:lnTo>
                  <a:lnTo>
                    <a:pt x="0" y="126679"/>
                  </a:lnTo>
                  <a:close/>
                </a:path>
              </a:pathLst>
            </a:custGeom>
            <a:gradFill>
              <a:gsLst>
                <a:gs pos="0">
                  <a:schemeClr val="accent3">
                    <a:lumMod val="0"/>
                    <a:lumOff val="100000"/>
                    <a:alpha val="35000"/>
                  </a:schemeClr>
                </a:gs>
                <a:gs pos="98000">
                  <a:srgbClr val="FFFFFF">
                    <a:alpha val="0"/>
                  </a:srgbClr>
                </a:gs>
                <a:gs pos="25000">
                  <a:srgbClr val="FFFFFF">
                    <a:alpha val="0"/>
                  </a:srgbClr>
                </a:gs>
              </a:gsLst>
              <a:lin ang="0" scaled="1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</xdr:grpSp>
      <xdr:grpSp>
        <xdr:nvGrpSpPr>
          <xdr:cNvPr id="146" name="Группа 145"/>
          <xdr:cNvGrpSpPr/>
        </xdr:nvGrpSpPr>
        <xdr:grpSpPr>
          <a:xfrm>
            <a:off x="8137373" y="6759455"/>
            <a:ext cx="646280" cy="2373986"/>
            <a:chOff x="5771395" y="2238832"/>
            <a:chExt cx="649209" cy="2373986"/>
          </a:xfrm>
          <a:effectLst>
            <a:outerShdw blurRad="50800" dist="38100" dir="13500000" algn="br" rotWithShape="0">
              <a:prstClr val="black">
                <a:alpha val="32000"/>
              </a:prstClr>
            </a:outerShdw>
          </a:effectLst>
        </xdr:grpSpPr>
        <xdr:sp macro="" textlink="">
          <xdr:nvSpPr>
            <xdr:cNvPr id="147" name="Полилиния 146"/>
            <xdr:cNvSpPr/>
          </xdr:nvSpPr>
          <xdr:spPr>
            <a:xfrm rot="10800000" flipH="1">
              <a:off x="6095998" y="2364626"/>
              <a:ext cx="324606" cy="2248192"/>
            </a:xfrm>
            <a:custGeom>
              <a:avLst/>
              <a:gdLst>
                <a:gd name="connsiteX0" fmla="*/ 1 w 324606"/>
                <a:gd name="connsiteY0" fmla="*/ 2121235 h 2248192"/>
                <a:gd name="connsiteX1" fmla="*/ 324604 w 324606"/>
                <a:gd name="connsiteY1" fmla="*/ 2121235 h 2248192"/>
                <a:gd name="connsiteX2" fmla="*/ 324604 w 324606"/>
                <a:gd name="connsiteY2" fmla="*/ 144000 h 2248192"/>
                <a:gd name="connsiteX3" fmla="*/ 324606 w 324606"/>
                <a:gd name="connsiteY3" fmla="*/ 144000 h 2248192"/>
                <a:gd name="connsiteX4" fmla="*/ 324604 w 324606"/>
                <a:gd name="connsiteY4" fmla="*/ 143999 h 2248192"/>
                <a:gd name="connsiteX5" fmla="*/ 324604 w 324606"/>
                <a:gd name="connsiteY5" fmla="*/ 141235 h 2248192"/>
                <a:gd name="connsiteX6" fmla="*/ 318373 w 324606"/>
                <a:gd name="connsiteY6" fmla="*/ 141235 h 2248192"/>
                <a:gd name="connsiteX7" fmla="*/ 2 w 324606"/>
                <a:gd name="connsiteY7" fmla="*/ 0 h 2248192"/>
                <a:gd name="connsiteX8" fmla="*/ 2 w 324606"/>
                <a:gd name="connsiteY8" fmla="*/ 141235 h 2248192"/>
                <a:gd name="connsiteX9" fmla="*/ 1 w 324606"/>
                <a:gd name="connsiteY9" fmla="*/ 141235 h 2248192"/>
                <a:gd name="connsiteX10" fmla="*/ 324603 w 324606"/>
                <a:gd name="connsiteY10" fmla="*/ 2248192 h 2248192"/>
                <a:gd name="connsiteX11" fmla="*/ 324603 w 324606"/>
                <a:gd name="connsiteY11" fmla="*/ 2121514 h 2248192"/>
                <a:gd name="connsiteX12" fmla="*/ 0 w 324606"/>
                <a:gd name="connsiteY12" fmla="*/ 2121514 h 224819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324606" h="2248192">
                  <a:moveTo>
                    <a:pt x="1" y="2121235"/>
                  </a:moveTo>
                  <a:lnTo>
                    <a:pt x="324604" y="2121235"/>
                  </a:lnTo>
                  <a:lnTo>
                    <a:pt x="324604" y="144000"/>
                  </a:lnTo>
                  <a:lnTo>
                    <a:pt x="324606" y="144000"/>
                  </a:lnTo>
                  <a:lnTo>
                    <a:pt x="324604" y="143999"/>
                  </a:lnTo>
                  <a:lnTo>
                    <a:pt x="324604" y="141235"/>
                  </a:lnTo>
                  <a:lnTo>
                    <a:pt x="318373" y="141235"/>
                  </a:lnTo>
                  <a:lnTo>
                    <a:pt x="2" y="0"/>
                  </a:lnTo>
                  <a:lnTo>
                    <a:pt x="2" y="141235"/>
                  </a:lnTo>
                  <a:lnTo>
                    <a:pt x="1" y="141235"/>
                  </a:lnTo>
                  <a:close/>
                  <a:moveTo>
                    <a:pt x="324603" y="2248192"/>
                  </a:moveTo>
                  <a:lnTo>
                    <a:pt x="324603" y="2121514"/>
                  </a:lnTo>
                  <a:lnTo>
                    <a:pt x="0" y="2121514"/>
                  </a:lnTo>
                  <a:close/>
                </a:path>
              </a:pathLst>
            </a:custGeom>
            <a:gradFill>
              <a:gsLst>
                <a:gs pos="23000">
                  <a:srgbClr val="FFFFFF">
                    <a:alpha val="2000"/>
                  </a:srgbClr>
                </a:gs>
                <a:gs pos="64000">
                  <a:srgbClr val="FFFFFF">
                    <a:alpha val="41000"/>
                  </a:srgbClr>
                </a:gs>
                <a:gs pos="0">
                  <a:schemeClr val="accent3">
                    <a:lumMod val="0"/>
                    <a:lumOff val="100000"/>
                    <a:alpha val="80000"/>
                  </a:schemeClr>
                </a:gs>
                <a:gs pos="99000">
                  <a:srgbClr val="FFFFFF">
                    <a:alpha val="26000"/>
                  </a:srgbClr>
                </a:gs>
                <a:gs pos="4000">
                  <a:srgbClr val="FFFFFF">
                    <a:alpha val="0"/>
                  </a:srgbClr>
                </a:gs>
                <a:gs pos="100000">
                  <a:schemeClr val="bg1">
                    <a:alpha val="73000"/>
                  </a:schemeClr>
                </a:gs>
              </a:gsLst>
              <a:lin ang="0" scaled="1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148" name="Ромб 147"/>
            <xdr:cNvSpPr/>
          </xdr:nvSpPr>
          <xdr:spPr>
            <a:xfrm>
              <a:off x="5771395" y="2238832"/>
              <a:ext cx="649206" cy="252473"/>
            </a:xfrm>
            <a:prstGeom prst="diamond">
              <a:avLst/>
            </a:prstGeom>
            <a:gradFill>
              <a:gsLst>
                <a:gs pos="6000">
                  <a:srgbClr val="FFFFFF">
                    <a:alpha val="2000"/>
                  </a:srgbClr>
                </a:gs>
                <a:gs pos="46000">
                  <a:srgbClr val="FFFFFF">
                    <a:alpha val="41000"/>
                  </a:srgbClr>
                </a:gs>
                <a:gs pos="0">
                  <a:schemeClr val="accent3">
                    <a:lumMod val="0"/>
                    <a:lumOff val="100000"/>
                    <a:alpha val="80000"/>
                  </a:schemeClr>
                </a:gs>
                <a:gs pos="68000">
                  <a:srgbClr val="FFFFFF">
                    <a:alpha val="3000"/>
                  </a:srgbClr>
                </a:gs>
                <a:gs pos="100000">
                  <a:schemeClr val="bg1">
                    <a:alpha val="73000"/>
                  </a:schemeClr>
                </a:gs>
              </a:gsLst>
              <a:lin ang="6600000" scaled="0"/>
            </a:gradFill>
            <a:ln w="9525">
              <a:solidFill>
                <a:schemeClr val="bg1">
                  <a:alpha val="63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149" name="Полилиния 148"/>
            <xdr:cNvSpPr/>
          </xdr:nvSpPr>
          <xdr:spPr>
            <a:xfrm rot="10800000" flipH="1" flipV="1">
              <a:off x="5771395" y="2364626"/>
              <a:ext cx="324605" cy="2248192"/>
            </a:xfrm>
            <a:custGeom>
              <a:avLst/>
              <a:gdLst>
                <a:gd name="connsiteX0" fmla="*/ 1 w 324605"/>
                <a:gd name="connsiteY0" fmla="*/ 126958 h 2248192"/>
                <a:gd name="connsiteX1" fmla="*/ 324604 w 324605"/>
                <a:gd name="connsiteY1" fmla="*/ 126958 h 2248192"/>
                <a:gd name="connsiteX2" fmla="*/ 324604 w 324605"/>
                <a:gd name="connsiteY2" fmla="*/ 2104192 h 2248192"/>
                <a:gd name="connsiteX3" fmla="*/ 324605 w 324605"/>
                <a:gd name="connsiteY3" fmla="*/ 2104192 h 2248192"/>
                <a:gd name="connsiteX4" fmla="*/ 324605 w 324605"/>
                <a:gd name="connsiteY4" fmla="*/ 2248192 h 2248192"/>
                <a:gd name="connsiteX5" fmla="*/ 6236 w 324605"/>
                <a:gd name="connsiteY5" fmla="*/ 2106958 h 2248192"/>
                <a:gd name="connsiteX6" fmla="*/ 1 w 324605"/>
                <a:gd name="connsiteY6" fmla="*/ 2106958 h 2248192"/>
                <a:gd name="connsiteX7" fmla="*/ 1 w 324605"/>
                <a:gd name="connsiteY7" fmla="*/ 2104192 h 2248192"/>
                <a:gd name="connsiteX8" fmla="*/ 0 w 324605"/>
                <a:gd name="connsiteY8" fmla="*/ 0 h 2248192"/>
                <a:gd name="connsiteX9" fmla="*/ 324603 w 324605"/>
                <a:gd name="connsiteY9" fmla="*/ 126679 h 2248192"/>
                <a:gd name="connsiteX10" fmla="*/ 0 w 324605"/>
                <a:gd name="connsiteY10" fmla="*/ 126679 h 224819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324605" h="2248192">
                  <a:moveTo>
                    <a:pt x="1" y="126958"/>
                  </a:moveTo>
                  <a:lnTo>
                    <a:pt x="324604" y="126958"/>
                  </a:lnTo>
                  <a:lnTo>
                    <a:pt x="324604" y="2104192"/>
                  </a:lnTo>
                  <a:lnTo>
                    <a:pt x="324605" y="2104192"/>
                  </a:lnTo>
                  <a:lnTo>
                    <a:pt x="324605" y="2248192"/>
                  </a:lnTo>
                  <a:lnTo>
                    <a:pt x="6236" y="2106958"/>
                  </a:lnTo>
                  <a:lnTo>
                    <a:pt x="1" y="2106958"/>
                  </a:lnTo>
                  <a:lnTo>
                    <a:pt x="1" y="2104192"/>
                  </a:lnTo>
                  <a:close/>
                  <a:moveTo>
                    <a:pt x="0" y="0"/>
                  </a:moveTo>
                  <a:lnTo>
                    <a:pt x="324603" y="126679"/>
                  </a:lnTo>
                  <a:lnTo>
                    <a:pt x="0" y="126679"/>
                  </a:lnTo>
                  <a:close/>
                </a:path>
              </a:pathLst>
            </a:custGeom>
            <a:gradFill>
              <a:gsLst>
                <a:gs pos="0">
                  <a:schemeClr val="accent3">
                    <a:lumMod val="0"/>
                    <a:lumOff val="100000"/>
                    <a:alpha val="35000"/>
                  </a:schemeClr>
                </a:gs>
                <a:gs pos="98000">
                  <a:srgbClr val="FFFFFF">
                    <a:alpha val="0"/>
                  </a:srgbClr>
                </a:gs>
                <a:gs pos="25000">
                  <a:srgbClr val="FFFFFF">
                    <a:alpha val="0"/>
                  </a:srgbClr>
                </a:gs>
              </a:gsLst>
              <a:lin ang="0" scaled="1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</xdr:grpSp>
      <xdr:grpSp>
        <xdr:nvGrpSpPr>
          <xdr:cNvPr id="150" name="Группа 149"/>
          <xdr:cNvGrpSpPr/>
        </xdr:nvGrpSpPr>
        <xdr:grpSpPr>
          <a:xfrm>
            <a:off x="8872900" y="6759455"/>
            <a:ext cx="646280" cy="2373986"/>
            <a:chOff x="5771395" y="2238832"/>
            <a:chExt cx="649209" cy="2373986"/>
          </a:xfrm>
          <a:effectLst>
            <a:outerShdw blurRad="50800" dist="38100" dir="13500000" algn="br" rotWithShape="0">
              <a:prstClr val="black">
                <a:alpha val="32000"/>
              </a:prstClr>
            </a:outerShdw>
          </a:effectLst>
        </xdr:grpSpPr>
        <xdr:sp macro="" textlink="">
          <xdr:nvSpPr>
            <xdr:cNvPr id="151" name="Полилиния 150"/>
            <xdr:cNvSpPr/>
          </xdr:nvSpPr>
          <xdr:spPr>
            <a:xfrm rot="10800000" flipH="1">
              <a:off x="6095998" y="2364626"/>
              <a:ext cx="324606" cy="2248192"/>
            </a:xfrm>
            <a:custGeom>
              <a:avLst/>
              <a:gdLst>
                <a:gd name="connsiteX0" fmla="*/ 1 w 324606"/>
                <a:gd name="connsiteY0" fmla="*/ 2121235 h 2248192"/>
                <a:gd name="connsiteX1" fmla="*/ 324604 w 324606"/>
                <a:gd name="connsiteY1" fmla="*/ 2121235 h 2248192"/>
                <a:gd name="connsiteX2" fmla="*/ 324604 w 324606"/>
                <a:gd name="connsiteY2" fmla="*/ 144000 h 2248192"/>
                <a:gd name="connsiteX3" fmla="*/ 324606 w 324606"/>
                <a:gd name="connsiteY3" fmla="*/ 144000 h 2248192"/>
                <a:gd name="connsiteX4" fmla="*/ 324604 w 324606"/>
                <a:gd name="connsiteY4" fmla="*/ 143999 h 2248192"/>
                <a:gd name="connsiteX5" fmla="*/ 324604 w 324606"/>
                <a:gd name="connsiteY5" fmla="*/ 141235 h 2248192"/>
                <a:gd name="connsiteX6" fmla="*/ 318373 w 324606"/>
                <a:gd name="connsiteY6" fmla="*/ 141235 h 2248192"/>
                <a:gd name="connsiteX7" fmla="*/ 2 w 324606"/>
                <a:gd name="connsiteY7" fmla="*/ 0 h 2248192"/>
                <a:gd name="connsiteX8" fmla="*/ 2 w 324606"/>
                <a:gd name="connsiteY8" fmla="*/ 141235 h 2248192"/>
                <a:gd name="connsiteX9" fmla="*/ 1 w 324606"/>
                <a:gd name="connsiteY9" fmla="*/ 141235 h 2248192"/>
                <a:gd name="connsiteX10" fmla="*/ 324603 w 324606"/>
                <a:gd name="connsiteY10" fmla="*/ 2248192 h 2248192"/>
                <a:gd name="connsiteX11" fmla="*/ 324603 w 324606"/>
                <a:gd name="connsiteY11" fmla="*/ 2121514 h 2248192"/>
                <a:gd name="connsiteX12" fmla="*/ 0 w 324606"/>
                <a:gd name="connsiteY12" fmla="*/ 2121514 h 224819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324606" h="2248192">
                  <a:moveTo>
                    <a:pt x="1" y="2121235"/>
                  </a:moveTo>
                  <a:lnTo>
                    <a:pt x="324604" y="2121235"/>
                  </a:lnTo>
                  <a:lnTo>
                    <a:pt x="324604" y="144000"/>
                  </a:lnTo>
                  <a:lnTo>
                    <a:pt x="324606" y="144000"/>
                  </a:lnTo>
                  <a:lnTo>
                    <a:pt x="324604" y="143999"/>
                  </a:lnTo>
                  <a:lnTo>
                    <a:pt x="324604" y="141235"/>
                  </a:lnTo>
                  <a:lnTo>
                    <a:pt x="318373" y="141235"/>
                  </a:lnTo>
                  <a:lnTo>
                    <a:pt x="2" y="0"/>
                  </a:lnTo>
                  <a:lnTo>
                    <a:pt x="2" y="141235"/>
                  </a:lnTo>
                  <a:lnTo>
                    <a:pt x="1" y="141235"/>
                  </a:lnTo>
                  <a:close/>
                  <a:moveTo>
                    <a:pt x="324603" y="2248192"/>
                  </a:moveTo>
                  <a:lnTo>
                    <a:pt x="324603" y="2121514"/>
                  </a:lnTo>
                  <a:lnTo>
                    <a:pt x="0" y="2121514"/>
                  </a:lnTo>
                  <a:close/>
                </a:path>
              </a:pathLst>
            </a:custGeom>
            <a:gradFill>
              <a:gsLst>
                <a:gs pos="23000">
                  <a:srgbClr val="FFFFFF">
                    <a:alpha val="2000"/>
                  </a:srgbClr>
                </a:gs>
                <a:gs pos="65000">
                  <a:srgbClr val="FFFFFF">
                    <a:alpha val="41000"/>
                  </a:srgbClr>
                </a:gs>
                <a:gs pos="0">
                  <a:schemeClr val="accent3">
                    <a:lumMod val="0"/>
                    <a:lumOff val="100000"/>
                    <a:alpha val="80000"/>
                  </a:schemeClr>
                </a:gs>
                <a:gs pos="98000">
                  <a:srgbClr val="FFFFFF">
                    <a:alpha val="26000"/>
                  </a:srgbClr>
                </a:gs>
                <a:gs pos="4000">
                  <a:srgbClr val="FFFFFF">
                    <a:alpha val="0"/>
                  </a:srgbClr>
                </a:gs>
                <a:gs pos="100000">
                  <a:schemeClr val="bg1">
                    <a:alpha val="73000"/>
                  </a:schemeClr>
                </a:gs>
              </a:gsLst>
              <a:lin ang="0" scaled="1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152" name="Ромб 151"/>
            <xdr:cNvSpPr/>
          </xdr:nvSpPr>
          <xdr:spPr>
            <a:xfrm>
              <a:off x="5771395" y="2238832"/>
              <a:ext cx="649206" cy="252473"/>
            </a:xfrm>
            <a:prstGeom prst="diamond">
              <a:avLst/>
            </a:prstGeom>
            <a:gradFill>
              <a:gsLst>
                <a:gs pos="6000">
                  <a:srgbClr val="FFFFFF">
                    <a:alpha val="5000"/>
                  </a:srgbClr>
                </a:gs>
                <a:gs pos="46000">
                  <a:srgbClr val="FFFFFF">
                    <a:alpha val="41000"/>
                  </a:srgbClr>
                </a:gs>
                <a:gs pos="0">
                  <a:schemeClr val="accent3">
                    <a:lumMod val="0"/>
                    <a:lumOff val="100000"/>
                    <a:alpha val="80000"/>
                  </a:schemeClr>
                </a:gs>
                <a:gs pos="68000">
                  <a:srgbClr val="FFFFFF">
                    <a:alpha val="3000"/>
                  </a:srgbClr>
                </a:gs>
                <a:gs pos="100000">
                  <a:schemeClr val="bg1">
                    <a:alpha val="73000"/>
                  </a:schemeClr>
                </a:gs>
              </a:gsLst>
              <a:lin ang="6600000" scaled="0"/>
            </a:gradFill>
            <a:ln w="9525">
              <a:solidFill>
                <a:schemeClr val="bg1">
                  <a:alpha val="63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153" name="Полилиния 152"/>
            <xdr:cNvSpPr/>
          </xdr:nvSpPr>
          <xdr:spPr>
            <a:xfrm rot="10800000" flipH="1" flipV="1">
              <a:off x="5771395" y="2364626"/>
              <a:ext cx="324605" cy="2248192"/>
            </a:xfrm>
            <a:custGeom>
              <a:avLst/>
              <a:gdLst>
                <a:gd name="connsiteX0" fmla="*/ 1 w 324605"/>
                <a:gd name="connsiteY0" fmla="*/ 126958 h 2248192"/>
                <a:gd name="connsiteX1" fmla="*/ 324604 w 324605"/>
                <a:gd name="connsiteY1" fmla="*/ 126958 h 2248192"/>
                <a:gd name="connsiteX2" fmla="*/ 324604 w 324605"/>
                <a:gd name="connsiteY2" fmla="*/ 2104192 h 2248192"/>
                <a:gd name="connsiteX3" fmla="*/ 324605 w 324605"/>
                <a:gd name="connsiteY3" fmla="*/ 2104192 h 2248192"/>
                <a:gd name="connsiteX4" fmla="*/ 324605 w 324605"/>
                <a:gd name="connsiteY4" fmla="*/ 2248192 h 2248192"/>
                <a:gd name="connsiteX5" fmla="*/ 6236 w 324605"/>
                <a:gd name="connsiteY5" fmla="*/ 2106958 h 2248192"/>
                <a:gd name="connsiteX6" fmla="*/ 1 w 324605"/>
                <a:gd name="connsiteY6" fmla="*/ 2106958 h 2248192"/>
                <a:gd name="connsiteX7" fmla="*/ 1 w 324605"/>
                <a:gd name="connsiteY7" fmla="*/ 2104192 h 2248192"/>
                <a:gd name="connsiteX8" fmla="*/ 0 w 324605"/>
                <a:gd name="connsiteY8" fmla="*/ 0 h 2248192"/>
                <a:gd name="connsiteX9" fmla="*/ 324603 w 324605"/>
                <a:gd name="connsiteY9" fmla="*/ 126679 h 2248192"/>
                <a:gd name="connsiteX10" fmla="*/ 0 w 324605"/>
                <a:gd name="connsiteY10" fmla="*/ 126679 h 224819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324605" h="2248192">
                  <a:moveTo>
                    <a:pt x="1" y="126958"/>
                  </a:moveTo>
                  <a:lnTo>
                    <a:pt x="324604" y="126958"/>
                  </a:lnTo>
                  <a:lnTo>
                    <a:pt x="324604" y="2104192"/>
                  </a:lnTo>
                  <a:lnTo>
                    <a:pt x="324605" y="2104192"/>
                  </a:lnTo>
                  <a:lnTo>
                    <a:pt x="324605" y="2248192"/>
                  </a:lnTo>
                  <a:lnTo>
                    <a:pt x="6236" y="2106958"/>
                  </a:lnTo>
                  <a:lnTo>
                    <a:pt x="1" y="2106958"/>
                  </a:lnTo>
                  <a:lnTo>
                    <a:pt x="1" y="2104192"/>
                  </a:lnTo>
                  <a:close/>
                  <a:moveTo>
                    <a:pt x="0" y="0"/>
                  </a:moveTo>
                  <a:lnTo>
                    <a:pt x="324603" y="126679"/>
                  </a:lnTo>
                  <a:lnTo>
                    <a:pt x="0" y="126679"/>
                  </a:lnTo>
                  <a:close/>
                </a:path>
              </a:pathLst>
            </a:custGeom>
            <a:gradFill>
              <a:gsLst>
                <a:gs pos="0">
                  <a:schemeClr val="accent3">
                    <a:lumMod val="0"/>
                    <a:lumOff val="100000"/>
                    <a:alpha val="35000"/>
                  </a:schemeClr>
                </a:gs>
                <a:gs pos="98000">
                  <a:srgbClr val="FFFFFF">
                    <a:alpha val="0"/>
                  </a:srgbClr>
                </a:gs>
                <a:gs pos="25000">
                  <a:srgbClr val="FFFFFF">
                    <a:alpha val="0"/>
                  </a:srgbClr>
                </a:gs>
              </a:gsLst>
              <a:lin ang="0" scaled="1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</xdr:grpSp>
      <xdr:grpSp>
        <xdr:nvGrpSpPr>
          <xdr:cNvPr id="154" name="Группа 153"/>
          <xdr:cNvGrpSpPr/>
        </xdr:nvGrpSpPr>
        <xdr:grpSpPr>
          <a:xfrm>
            <a:off x="9597153" y="6759455"/>
            <a:ext cx="646283" cy="2373986"/>
            <a:chOff x="5771395" y="2238832"/>
            <a:chExt cx="649209" cy="2373986"/>
          </a:xfrm>
          <a:effectLst>
            <a:outerShdw blurRad="50800" dist="38100" dir="13500000" algn="br" rotWithShape="0">
              <a:prstClr val="black">
                <a:alpha val="32000"/>
              </a:prstClr>
            </a:outerShdw>
          </a:effectLst>
        </xdr:grpSpPr>
        <xdr:sp macro="" textlink="">
          <xdr:nvSpPr>
            <xdr:cNvPr id="155" name="Полилиния 154"/>
            <xdr:cNvSpPr/>
          </xdr:nvSpPr>
          <xdr:spPr>
            <a:xfrm rot="10800000" flipH="1">
              <a:off x="6095998" y="2364626"/>
              <a:ext cx="324606" cy="2248192"/>
            </a:xfrm>
            <a:custGeom>
              <a:avLst/>
              <a:gdLst>
                <a:gd name="connsiteX0" fmla="*/ 1 w 324606"/>
                <a:gd name="connsiteY0" fmla="*/ 2121235 h 2248192"/>
                <a:gd name="connsiteX1" fmla="*/ 324604 w 324606"/>
                <a:gd name="connsiteY1" fmla="*/ 2121235 h 2248192"/>
                <a:gd name="connsiteX2" fmla="*/ 324604 w 324606"/>
                <a:gd name="connsiteY2" fmla="*/ 144000 h 2248192"/>
                <a:gd name="connsiteX3" fmla="*/ 324606 w 324606"/>
                <a:gd name="connsiteY3" fmla="*/ 144000 h 2248192"/>
                <a:gd name="connsiteX4" fmla="*/ 324604 w 324606"/>
                <a:gd name="connsiteY4" fmla="*/ 143999 h 2248192"/>
                <a:gd name="connsiteX5" fmla="*/ 324604 w 324606"/>
                <a:gd name="connsiteY5" fmla="*/ 141235 h 2248192"/>
                <a:gd name="connsiteX6" fmla="*/ 318373 w 324606"/>
                <a:gd name="connsiteY6" fmla="*/ 141235 h 2248192"/>
                <a:gd name="connsiteX7" fmla="*/ 2 w 324606"/>
                <a:gd name="connsiteY7" fmla="*/ 0 h 2248192"/>
                <a:gd name="connsiteX8" fmla="*/ 2 w 324606"/>
                <a:gd name="connsiteY8" fmla="*/ 141235 h 2248192"/>
                <a:gd name="connsiteX9" fmla="*/ 1 w 324606"/>
                <a:gd name="connsiteY9" fmla="*/ 141235 h 2248192"/>
                <a:gd name="connsiteX10" fmla="*/ 324603 w 324606"/>
                <a:gd name="connsiteY10" fmla="*/ 2248192 h 2248192"/>
                <a:gd name="connsiteX11" fmla="*/ 324603 w 324606"/>
                <a:gd name="connsiteY11" fmla="*/ 2121514 h 2248192"/>
                <a:gd name="connsiteX12" fmla="*/ 0 w 324606"/>
                <a:gd name="connsiteY12" fmla="*/ 2121514 h 224819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</a:cxnLst>
              <a:rect l="l" t="t" r="r" b="b"/>
              <a:pathLst>
                <a:path w="324606" h="2248192">
                  <a:moveTo>
                    <a:pt x="1" y="2121235"/>
                  </a:moveTo>
                  <a:lnTo>
                    <a:pt x="324604" y="2121235"/>
                  </a:lnTo>
                  <a:lnTo>
                    <a:pt x="324604" y="144000"/>
                  </a:lnTo>
                  <a:lnTo>
                    <a:pt x="324606" y="144000"/>
                  </a:lnTo>
                  <a:lnTo>
                    <a:pt x="324604" y="143999"/>
                  </a:lnTo>
                  <a:lnTo>
                    <a:pt x="324604" y="141235"/>
                  </a:lnTo>
                  <a:lnTo>
                    <a:pt x="318373" y="141235"/>
                  </a:lnTo>
                  <a:lnTo>
                    <a:pt x="2" y="0"/>
                  </a:lnTo>
                  <a:lnTo>
                    <a:pt x="2" y="141235"/>
                  </a:lnTo>
                  <a:lnTo>
                    <a:pt x="1" y="141235"/>
                  </a:lnTo>
                  <a:close/>
                  <a:moveTo>
                    <a:pt x="324603" y="2248192"/>
                  </a:moveTo>
                  <a:lnTo>
                    <a:pt x="324603" y="2121514"/>
                  </a:lnTo>
                  <a:lnTo>
                    <a:pt x="0" y="2121514"/>
                  </a:lnTo>
                  <a:close/>
                </a:path>
              </a:pathLst>
            </a:custGeom>
            <a:gradFill>
              <a:gsLst>
                <a:gs pos="23000">
                  <a:srgbClr val="FFFFFF">
                    <a:alpha val="2000"/>
                  </a:srgbClr>
                </a:gs>
                <a:gs pos="49000">
                  <a:srgbClr val="FFFFFF">
                    <a:alpha val="41000"/>
                  </a:srgbClr>
                </a:gs>
                <a:gs pos="0">
                  <a:schemeClr val="accent3">
                    <a:lumMod val="0"/>
                    <a:lumOff val="100000"/>
                    <a:alpha val="80000"/>
                  </a:schemeClr>
                </a:gs>
                <a:gs pos="98000">
                  <a:srgbClr val="FFFFFF">
                    <a:alpha val="26000"/>
                  </a:srgbClr>
                </a:gs>
                <a:gs pos="4000">
                  <a:srgbClr val="FFFFFF">
                    <a:alpha val="0"/>
                  </a:srgbClr>
                </a:gs>
                <a:gs pos="100000">
                  <a:schemeClr val="bg1">
                    <a:alpha val="73000"/>
                  </a:schemeClr>
                </a:gs>
              </a:gsLst>
              <a:lin ang="0" scaled="1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156" name="Ромб 155"/>
            <xdr:cNvSpPr/>
          </xdr:nvSpPr>
          <xdr:spPr>
            <a:xfrm>
              <a:off x="5771395" y="2238832"/>
              <a:ext cx="649206" cy="252473"/>
            </a:xfrm>
            <a:prstGeom prst="diamond">
              <a:avLst/>
            </a:prstGeom>
            <a:gradFill>
              <a:gsLst>
                <a:gs pos="6000">
                  <a:srgbClr val="FFFFFF">
                    <a:alpha val="2000"/>
                  </a:srgbClr>
                </a:gs>
                <a:gs pos="47000">
                  <a:srgbClr val="FFFFFF">
                    <a:alpha val="41000"/>
                  </a:srgbClr>
                </a:gs>
                <a:gs pos="0">
                  <a:schemeClr val="accent3">
                    <a:lumMod val="0"/>
                    <a:lumOff val="100000"/>
                    <a:alpha val="80000"/>
                  </a:schemeClr>
                </a:gs>
                <a:gs pos="68000">
                  <a:srgbClr val="FFFFFF">
                    <a:alpha val="3000"/>
                  </a:srgbClr>
                </a:gs>
                <a:gs pos="100000">
                  <a:schemeClr val="bg1">
                    <a:alpha val="73000"/>
                  </a:schemeClr>
                </a:gs>
              </a:gsLst>
              <a:lin ang="6600000" scaled="0"/>
            </a:gradFill>
            <a:ln w="9525">
              <a:solidFill>
                <a:schemeClr val="bg1">
                  <a:alpha val="63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157" name="Полилиния 156"/>
            <xdr:cNvSpPr/>
          </xdr:nvSpPr>
          <xdr:spPr>
            <a:xfrm rot="10800000" flipH="1" flipV="1">
              <a:off x="5771395" y="2364626"/>
              <a:ext cx="324605" cy="2248192"/>
            </a:xfrm>
            <a:custGeom>
              <a:avLst/>
              <a:gdLst>
                <a:gd name="connsiteX0" fmla="*/ 1 w 324605"/>
                <a:gd name="connsiteY0" fmla="*/ 126958 h 2248192"/>
                <a:gd name="connsiteX1" fmla="*/ 324604 w 324605"/>
                <a:gd name="connsiteY1" fmla="*/ 126958 h 2248192"/>
                <a:gd name="connsiteX2" fmla="*/ 324604 w 324605"/>
                <a:gd name="connsiteY2" fmla="*/ 2104192 h 2248192"/>
                <a:gd name="connsiteX3" fmla="*/ 324605 w 324605"/>
                <a:gd name="connsiteY3" fmla="*/ 2104192 h 2248192"/>
                <a:gd name="connsiteX4" fmla="*/ 324605 w 324605"/>
                <a:gd name="connsiteY4" fmla="*/ 2248192 h 2248192"/>
                <a:gd name="connsiteX5" fmla="*/ 6236 w 324605"/>
                <a:gd name="connsiteY5" fmla="*/ 2106958 h 2248192"/>
                <a:gd name="connsiteX6" fmla="*/ 1 w 324605"/>
                <a:gd name="connsiteY6" fmla="*/ 2106958 h 2248192"/>
                <a:gd name="connsiteX7" fmla="*/ 1 w 324605"/>
                <a:gd name="connsiteY7" fmla="*/ 2104192 h 2248192"/>
                <a:gd name="connsiteX8" fmla="*/ 0 w 324605"/>
                <a:gd name="connsiteY8" fmla="*/ 0 h 2248192"/>
                <a:gd name="connsiteX9" fmla="*/ 324603 w 324605"/>
                <a:gd name="connsiteY9" fmla="*/ 126679 h 2248192"/>
                <a:gd name="connsiteX10" fmla="*/ 0 w 324605"/>
                <a:gd name="connsiteY10" fmla="*/ 126679 h 224819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</a:cxnLst>
              <a:rect l="l" t="t" r="r" b="b"/>
              <a:pathLst>
                <a:path w="324605" h="2248192">
                  <a:moveTo>
                    <a:pt x="1" y="126958"/>
                  </a:moveTo>
                  <a:lnTo>
                    <a:pt x="324604" y="126958"/>
                  </a:lnTo>
                  <a:lnTo>
                    <a:pt x="324604" y="2104192"/>
                  </a:lnTo>
                  <a:lnTo>
                    <a:pt x="324605" y="2104192"/>
                  </a:lnTo>
                  <a:lnTo>
                    <a:pt x="324605" y="2248192"/>
                  </a:lnTo>
                  <a:lnTo>
                    <a:pt x="6236" y="2106958"/>
                  </a:lnTo>
                  <a:lnTo>
                    <a:pt x="1" y="2106958"/>
                  </a:lnTo>
                  <a:lnTo>
                    <a:pt x="1" y="2104192"/>
                  </a:lnTo>
                  <a:close/>
                  <a:moveTo>
                    <a:pt x="0" y="0"/>
                  </a:moveTo>
                  <a:lnTo>
                    <a:pt x="324603" y="126679"/>
                  </a:lnTo>
                  <a:lnTo>
                    <a:pt x="0" y="126679"/>
                  </a:lnTo>
                  <a:close/>
                </a:path>
              </a:pathLst>
            </a:custGeom>
            <a:gradFill>
              <a:gsLst>
                <a:gs pos="0">
                  <a:schemeClr val="accent3">
                    <a:lumMod val="0"/>
                    <a:lumOff val="100000"/>
                    <a:alpha val="35000"/>
                  </a:schemeClr>
                </a:gs>
                <a:gs pos="98000">
                  <a:srgbClr val="FFFFFF">
                    <a:alpha val="0"/>
                  </a:srgbClr>
                </a:gs>
                <a:gs pos="25000">
                  <a:srgbClr val="FFFFFF">
                    <a:alpha val="0"/>
                  </a:srgbClr>
                </a:gs>
              </a:gsLst>
              <a:lin ang="0" scaled="1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</xdr:grpSp>
      <xdr:sp macro="" textlink="Processing!K2">
        <xdr:nvSpPr>
          <xdr:cNvPr id="77" name="TextBox 76"/>
          <xdr:cNvSpPr txBox="1"/>
        </xdr:nvSpPr>
        <xdr:spPr>
          <a:xfrm>
            <a:off x="6477004" y="9267824"/>
            <a:ext cx="876357" cy="72390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fld id="{94582AB9-CE44-40D4-8E9C-5CF941028C59}" type="TxLink">
              <a:rPr lang="en-US" sz="2000" b="0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23%
A</a:t>
            </a:fld>
            <a:endParaRPr lang="en-US" sz="2000" b="0">
              <a:solidFill>
                <a:schemeClr val="bg1"/>
              </a:solidFill>
            </a:endParaRPr>
          </a:p>
        </xdr:txBody>
      </xdr:sp>
      <xdr:sp macro="" textlink="Processing!K3">
        <xdr:nvSpPr>
          <xdr:cNvPr id="78" name="TextBox 77"/>
          <xdr:cNvSpPr txBox="1"/>
        </xdr:nvSpPr>
        <xdr:spPr>
          <a:xfrm>
            <a:off x="7355392" y="9267824"/>
            <a:ext cx="752537" cy="72390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fld id="{E273B741-9305-4784-9ED0-76A6AD48362D}" type="TxLink">
              <a:rPr lang="en-US" sz="2000" b="0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100%
B</a:t>
            </a:fld>
            <a:endParaRPr lang="en-US" sz="2000" b="0">
              <a:solidFill>
                <a:schemeClr val="bg1"/>
              </a:solidFill>
            </a:endParaRPr>
          </a:p>
        </xdr:txBody>
      </xdr:sp>
      <xdr:sp macro="" textlink="Processing!K4">
        <xdr:nvSpPr>
          <xdr:cNvPr id="79" name="TextBox 78"/>
          <xdr:cNvSpPr txBox="1"/>
        </xdr:nvSpPr>
        <xdr:spPr>
          <a:xfrm>
            <a:off x="8109960" y="9267824"/>
            <a:ext cx="752536" cy="72390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fld id="{AB25519D-8384-4C78-B08F-399A223EEB73}" type="TxLink">
              <a:rPr lang="en-US" sz="2000" b="0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33%
C</a:t>
            </a:fld>
            <a:endParaRPr lang="en-US" sz="2000" b="0">
              <a:solidFill>
                <a:schemeClr val="bg1"/>
              </a:solidFill>
            </a:endParaRPr>
          </a:p>
        </xdr:txBody>
      </xdr:sp>
      <xdr:sp macro="" textlink="Processing!K5">
        <xdr:nvSpPr>
          <xdr:cNvPr id="80" name="TextBox 79"/>
          <xdr:cNvSpPr txBox="1"/>
        </xdr:nvSpPr>
        <xdr:spPr>
          <a:xfrm>
            <a:off x="8864527" y="9267824"/>
            <a:ext cx="752536" cy="72390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fld id="{D9B5DCF3-920A-4121-99D1-DFDCC134E114}" type="TxLink">
              <a:rPr lang="en-US" sz="2000" b="0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80%
D</a:t>
            </a:fld>
            <a:endParaRPr lang="en-US" sz="2000" b="0">
              <a:solidFill>
                <a:schemeClr val="bg1"/>
              </a:solidFill>
            </a:endParaRPr>
          </a:p>
        </xdr:txBody>
      </xdr:sp>
      <xdr:sp macro="" textlink="Processing!K6">
        <xdr:nvSpPr>
          <xdr:cNvPr id="81" name="TextBox 80"/>
          <xdr:cNvSpPr txBox="1"/>
        </xdr:nvSpPr>
        <xdr:spPr>
          <a:xfrm>
            <a:off x="9537120" y="9267824"/>
            <a:ext cx="752400" cy="72360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fld id="{81291A7E-14D7-4F6A-8EF0-913E9DBD09F3}" type="TxLink">
              <a:rPr lang="en-US" sz="2000" b="0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67%
E</a:t>
            </a:fld>
            <a:endParaRPr lang="en-US" sz="2000" b="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13</xdr:col>
      <xdr:colOff>361692</xdr:colOff>
      <xdr:row>27</xdr:row>
      <xdr:rowOff>30927</xdr:rowOff>
    </xdr:from>
    <xdr:to>
      <xdr:col>17</xdr:col>
      <xdr:colOff>334479</xdr:colOff>
      <xdr:row>29</xdr:row>
      <xdr:rowOff>112570</xdr:rowOff>
    </xdr:to>
    <xdr:sp macro="" textlink="">
      <xdr:nvSpPr>
        <xdr:cNvPr id="82" name="TextBox 81"/>
        <xdr:cNvSpPr txBox="1"/>
      </xdr:nvSpPr>
      <xdr:spPr>
        <a:xfrm>
          <a:off x="8241465" y="5174427"/>
          <a:ext cx="2397332" cy="462643"/>
        </a:xfrm>
        <a:prstGeom prst="rect">
          <a:avLst/>
        </a:prstGeom>
        <a:noFill/>
        <a:ln w="9525" cmpd="sng"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000" b="0" i="0" u="none" strike="noStrike">
              <a:solidFill>
                <a:schemeClr val="bg1"/>
              </a:solidFill>
              <a:latin typeface="Calibri"/>
              <a:cs typeface="Calibri"/>
            </a:rPr>
            <a:t>Top 3 </a:t>
          </a:r>
          <a:r>
            <a:rPr lang="pl-PL" sz="2400" b="0" i="0" u="none" strike="noStrike">
              <a:solidFill>
                <a:schemeClr val="bg1"/>
              </a:solidFill>
              <a:latin typeface="Calibri"/>
              <a:cs typeface="Calibri"/>
            </a:rPr>
            <a:t>Sellers Rank</a:t>
          </a:r>
          <a:endParaRPr lang="en-US" sz="2000" b="0" i="0" u="none" strike="noStrike">
            <a:solidFill>
              <a:schemeClr val="bg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190478</xdr:colOff>
      <xdr:row>27</xdr:row>
      <xdr:rowOff>30927</xdr:rowOff>
    </xdr:from>
    <xdr:to>
      <xdr:col>8</xdr:col>
      <xdr:colOff>311727</xdr:colOff>
      <xdr:row>29</xdr:row>
      <xdr:rowOff>112570</xdr:rowOff>
    </xdr:to>
    <xdr:sp macro="" textlink="">
      <xdr:nvSpPr>
        <xdr:cNvPr id="83" name="TextBox 82"/>
        <xdr:cNvSpPr txBox="1"/>
      </xdr:nvSpPr>
      <xdr:spPr>
        <a:xfrm>
          <a:off x="2008887" y="5174427"/>
          <a:ext cx="3151931" cy="462643"/>
        </a:xfrm>
        <a:prstGeom prst="rect">
          <a:avLst/>
        </a:prstGeom>
        <a:noFill/>
        <a:ln w="9525" cmpd="sng"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>
              <a:solidFill>
                <a:schemeClr val="bg1"/>
              </a:solidFill>
            </a:rPr>
            <a:t>Share of </a:t>
          </a:r>
          <a:r>
            <a:rPr lang="pl-PL" sz="2400">
              <a:solidFill>
                <a:schemeClr val="bg1"/>
              </a:solidFill>
            </a:rPr>
            <a:t>S</a:t>
          </a:r>
          <a:r>
            <a:rPr lang="en-US" sz="2400">
              <a:solidFill>
                <a:schemeClr val="bg1"/>
              </a:solidFill>
            </a:rPr>
            <a:t>ellers</a:t>
          </a:r>
          <a:r>
            <a:rPr lang="pl-PL" sz="2400">
              <a:solidFill>
                <a:schemeClr val="bg1"/>
              </a:solidFill>
            </a:rPr>
            <a:t> Rank</a:t>
          </a:r>
          <a:endParaRPr lang="en-US" sz="2400" b="0" i="0" u="none" strike="noStrike">
            <a:solidFill>
              <a:schemeClr val="bg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112546</xdr:colOff>
      <xdr:row>50</xdr:row>
      <xdr:rowOff>102675</xdr:rowOff>
    </xdr:from>
    <xdr:to>
      <xdr:col>8</xdr:col>
      <xdr:colOff>389658</xdr:colOff>
      <xdr:row>52</xdr:row>
      <xdr:rowOff>184318</xdr:rowOff>
    </xdr:to>
    <xdr:sp macro="" textlink="">
      <xdr:nvSpPr>
        <xdr:cNvPr id="84" name="TextBox 83"/>
        <xdr:cNvSpPr txBox="1"/>
      </xdr:nvSpPr>
      <xdr:spPr>
        <a:xfrm>
          <a:off x="1930955" y="9627675"/>
          <a:ext cx="3307794" cy="462643"/>
        </a:xfrm>
        <a:prstGeom prst="rect">
          <a:avLst/>
        </a:prstGeom>
        <a:noFill/>
        <a:ln w="9525" cmpd="sng"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400">
              <a:solidFill>
                <a:schemeClr val="bg1"/>
              </a:solidFill>
            </a:rPr>
            <a:t>Plan </a:t>
          </a:r>
          <a:r>
            <a:rPr lang="en-US" sz="2400">
              <a:solidFill>
                <a:schemeClr val="bg1"/>
              </a:solidFill>
            </a:rPr>
            <a:t>Sales by </a:t>
          </a:r>
          <a:r>
            <a:rPr lang="pl-PL" sz="2400">
              <a:solidFill>
                <a:schemeClr val="bg1"/>
              </a:solidFill>
            </a:rPr>
            <a:t>Q</a:t>
          </a:r>
          <a:r>
            <a:rPr lang="en-US" sz="2400">
              <a:solidFill>
                <a:schemeClr val="bg1"/>
              </a:solidFill>
            </a:rPr>
            <a:t>uarter</a:t>
          </a:r>
          <a:r>
            <a:rPr lang="pl-PL" sz="2400">
              <a:solidFill>
                <a:schemeClr val="bg1"/>
              </a:solidFill>
            </a:rPr>
            <a:t>s</a:t>
          </a:r>
          <a:endParaRPr lang="en-US" sz="2400" b="0" i="0" u="none" strike="noStrike">
            <a:solidFill>
              <a:schemeClr val="bg1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13</xdr:col>
      <xdr:colOff>363677</xdr:colOff>
      <xdr:row>50</xdr:row>
      <xdr:rowOff>102675</xdr:rowOff>
    </xdr:from>
    <xdr:to>
      <xdr:col>17</xdr:col>
      <xdr:colOff>342649</xdr:colOff>
      <xdr:row>52</xdr:row>
      <xdr:rowOff>184318</xdr:rowOff>
    </xdr:to>
    <xdr:sp macro="" textlink="">
      <xdr:nvSpPr>
        <xdr:cNvPr id="85" name="TextBox 84"/>
        <xdr:cNvSpPr txBox="1"/>
      </xdr:nvSpPr>
      <xdr:spPr>
        <a:xfrm>
          <a:off x="8243450" y="9627675"/>
          <a:ext cx="2403517" cy="462643"/>
        </a:xfrm>
        <a:prstGeom prst="rect">
          <a:avLst/>
        </a:prstGeom>
        <a:noFill/>
        <a:ln w="9525" cmpd="sng"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400" b="0" i="0" u="none" strike="noStrike">
              <a:solidFill>
                <a:schemeClr val="bg1"/>
              </a:solidFill>
              <a:latin typeface="+mn-lt"/>
              <a:cs typeface="+mn-cs"/>
            </a:rPr>
            <a:t>Product</a:t>
          </a:r>
          <a:r>
            <a:rPr lang="pl-PL" sz="2400" b="0" i="0" u="none" strike="noStrike" baseline="0">
              <a:solidFill>
                <a:schemeClr val="bg1"/>
              </a:solidFill>
              <a:latin typeface="+mn-lt"/>
              <a:cs typeface="+mn-cs"/>
            </a:rPr>
            <a:t> Rank</a:t>
          </a:r>
          <a:endParaRPr lang="en-US" sz="2400" b="0" i="0" u="none" strike="noStrike">
            <a:solidFill>
              <a:schemeClr val="bg1"/>
            </a:solidFill>
            <a:latin typeface="Calibri"/>
            <a:cs typeface="Calibri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38100</xdr:colOff>
          <xdr:row>11</xdr:row>
          <xdr:rowOff>0</xdr:rowOff>
        </xdr:from>
        <xdr:to>
          <xdr:col>15</xdr:col>
          <xdr:colOff>485775</xdr:colOff>
          <xdr:row>14</xdr:row>
          <xdr:rowOff>66675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18</xdr:col>
      <xdr:colOff>533400</xdr:colOff>
      <xdr:row>7</xdr:row>
      <xdr:rowOff>57150</xdr:rowOff>
    </xdr:from>
    <xdr:to>
      <xdr:col>28</xdr:col>
      <xdr:colOff>190500</xdr:colOff>
      <xdr:row>9</xdr:row>
      <xdr:rowOff>152400</xdr:rowOff>
    </xdr:to>
    <xdr:sp macro="" textlink="">
      <xdr:nvSpPr>
        <xdr:cNvPr id="5" name="TextBox 4"/>
        <xdr:cNvSpPr txBox="1"/>
      </xdr:nvSpPr>
      <xdr:spPr>
        <a:xfrm>
          <a:off x="11506200" y="1390650"/>
          <a:ext cx="575310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2800">
              <a:solidFill>
                <a:schemeClr val="accent1">
                  <a:lumMod val="75000"/>
                </a:schemeClr>
              </a:solidFill>
            </a:rPr>
            <a:t>https://</a:t>
          </a:r>
          <a:r>
            <a:rPr lang="en-US" sz="2800">
              <a:solidFill>
                <a:schemeClr val="accent1">
                  <a:lumMod val="75000"/>
                </a:schemeClr>
              </a:solidFill>
            </a:rPr>
            <a:t>exceltable.com/en/templates/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326571</xdr:colOff>
      <xdr:row>3</xdr:row>
      <xdr:rowOff>28575</xdr:rowOff>
    </xdr:from>
    <xdr:to>
      <xdr:col>3</xdr:col>
      <xdr:colOff>172702</xdr:colOff>
      <xdr:row>5</xdr:row>
      <xdr:rowOff>38100</xdr:rowOff>
    </xdr:to>
    <xdr:sp macro="" textlink="">
      <xdr:nvSpPr>
        <xdr:cNvPr id="2" name="Равнобедренный треугольник 1"/>
        <xdr:cNvSpPr/>
      </xdr:nvSpPr>
      <xdr:spPr>
        <a:xfrm>
          <a:off x="1545771" y="600075"/>
          <a:ext cx="455731" cy="390525"/>
        </a:xfrm>
        <a:prstGeom prst="triangle">
          <a:avLst/>
        </a:prstGeom>
        <a:solidFill>
          <a:srgbClr val="F6E30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453009</xdr:colOff>
      <xdr:row>6</xdr:row>
      <xdr:rowOff>9525</xdr:rowOff>
    </xdr:to>
    <xdr:sp macro="" textlink="">
      <xdr:nvSpPr>
        <xdr:cNvPr id="3" name="Равнобедренный треугольник 2"/>
        <xdr:cNvSpPr/>
      </xdr:nvSpPr>
      <xdr:spPr>
        <a:xfrm>
          <a:off x="609600" y="762000"/>
          <a:ext cx="453009" cy="390525"/>
        </a:xfrm>
        <a:prstGeom prst="triangle">
          <a:avLst/>
        </a:prstGeom>
        <a:solidFill>
          <a:srgbClr val="AB476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453009</xdr:colOff>
      <xdr:row>3</xdr:row>
      <xdr:rowOff>9525</xdr:rowOff>
    </xdr:to>
    <xdr:sp macro="" textlink="">
      <xdr:nvSpPr>
        <xdr:cNvPr id="4" name="Равнобедренный треугольник 3"/>
        <xdr:cNvSpPr/>
      </xdr:nvSpPr>
      <xdr:spPr>
        <a:xfrm>
          <a:off x="609600" y="190500"/>
          <a:ext cx="453009" cy="390525"/>
        </a:xfrm>
        <a:prstGeom prst="triangle">
          <a:avLst/>
        </a:prstGeom>
        <a:solidFill>
          <a:srgbClr val="BCD73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</xdr:colOff>
      <xdr:row>4</xdr:row>
      <xdr:rowOff>35313</xdr:rowOff>
    </xdr:from>
    <xdr:to>
      <xdr:col>7</xdr:col>
      <xdr:colOff>326267</xdr:colOff>
      <xdr:row>21</xdr:row>
      <xdr:rowOff>91770</xdr:rowOff>
    </xdr:to>
    <xdr:grpSp>
      <xdr:nvGrpSpPr>
        <xdr:cNvPr id="53" name="Группа 52"/>
        <xdr:cNvGrpSpPr/>
      </xdr:nvGrpSpPr>
      <xdr:grpSpPr>
        <a:xfrm>
          <a:off x="3048003" y="902088"/>
          <a:ext cx="1545464" cy="3294957"/>
          <a:chOff x="-18314" y="1830835"/>
          <a:chExt cx="1545464" cy="3294957"/>
        </a:xfrm>
      </xdr:grpSpPr>
      <xdr:sp macro="" textlink="">
        <xdr:nvSpPr>
          <xdr:cNvPr id="101" name="Прямоугольник 100"/>
          <xdr:cNvSpPr/>
        </xdr:nvSpPr>
        <xdr:spPr>
          <a:xfrm>
            <a:off x="-18314" y="1830835"/>
            <a:ext cx="772732" cy="3294957"/>
          </a:xfrm>
          <a:prstGeom prst="rect">
            <a:avLst/>
          </a:prstGeom>
          <a:gradFill>
            <a:gsLst>
              <a:gs pos="0">
                <a:srgbClr val="FEB419"/>
              </a:gs>
              <a:gs pos="36000">
                <a:srgbClr val="F69A1B"/>
              </a:gs>
              <a:gs pos="83000">
                <a:srgbClr val="F37A23"/>
              </a:gs>
              <a:gs pos="100000">
                <a:srgbClr val="DA662B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02" name="Прямоугольник 101"/>
          <xdr:cNvSpPr/>
        </xdr:nvSpPr>
        <xdr:spPr>
          <a:xfrm>
            <a:off x="754418" y="1830835"/>
            <a:ext cx="772732" cy="3294957"/>
          </a:xfrm>
          <a:prstGeom prst="rect">
            <a:avLst/>
          </a:prstGeom>
          <a:gradFill>
            <a:gsLst>
              <a:gs pos="0">
                <a:srgbClr val="FEAA02"/>
              </a:gs>
              <a:gs pos="36000">
                <a:srgbClr val="E28617"/>
              </a:gs>
              <a:gs pos="83000">
                <a:srgbClr val="DE6C1C"/>
              </a:gs>
              <a:gs pos="100000">
                <a:srgbClr val="B65220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5</xdr:col>
      <xdr:colOff>3</xdr:colOff>
      <xdr:row>21</xdr:row>
      <xdr:rowOff>91768</xdr:rowOff>
    </xdr:from>
    <xdr:to>
      <xdr:col>7</xdr:col>
      <xdr:colOff>326267</xdr:colOff>
      <xdr:row>23</xdr:row>
      <xdr:rowOff>14228</xdr:rowOff>
    </xdr:to>
    <xdr:grpSp>
      <xdr:nvGrpSpPr>
        <xdr:cNvPr id="54" name="Группа 53"/>
        <xdr:cNvGrpSpPr/>
      </xdr:nvGrpSpPr>
      <xdr:grpSpPr>
        <a:xfrm>
          <a:off x="3048003" y="4197043"/>
          <a:ext cx="1545464" cy="303460"/>
          <a:chOff x="-18314" y="5125790"/>
          <a:chExt cx="1545464" cy="303460"/>
        </a:xfrm>
      </xdr:grpSpPr>
      <xdr:sp macro="" textlink="">
        <xdr:nvSpPr>
          <xdr:cNvPr id="99" name="Прямоугольный треугольник 98"/>
          <xdr:cNvSpPr/>
        </xdr:nvSpPr>
        <xdr:spPr>
          <a:xfrm rot="10800000">
            <a:off x="-18314" y="5125790"/>
            <a:ext cx="772732" cy="303459"/>
          </a:xfrm>
          <a:prstGeom prst="rtTriangle">
            <a:avLst/>
          </a:prstGeom>
          <a:solidFill>
            <a:srgbClr val="DA662B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00" name="Прямоугольный треугольник 99"/>
          <xdr:cNvSpPr/>
        </xdr:nvSpPr>
        <xdr:spPr>
          <a:xfrm rot="10800000" flipH="1">
            <a:off x="754418" y="5125790"/>
            <a:ext cx="772732" cy="303460"/>
          </a:xfrm>
          <a:prstGeom prst="rtTriangle">
            <a:avLst/>
          </a:prstGeom>
          <a:solidFill>
            <a:srgbClr val="B6522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5</xdr:col>
      <xdr:colOff>0</xdr:colOff>
      <xdr:row>1</xdr:row>
      <xdr:rowOff>1342</xdr:rowOff>
    </xdr:from>
    <xdr:to>
      <xdr:col>7</xdr:col>
      <xdr:colOff>326266</xdr:colOff>
      <xdr:row>4</xdr:row>
      <xdr:rowOff>34643</xdr:rowOff>
    </xdr:to>
    <xdr:grpSp>
      <xdr:nvGrpSpPr>
        <xdr:cNvPr id="55" name="Группа 54"/>
        <xdr:cNvGrpSpPr/>
      </xdr:nvGrpSpPr>
      <xdr:grpSpPr>
        <a:xfrm>
          <a:off x="3048000" y="296617"/>
          <a:ext cx="1545466" cy="604801"/>
          <a:chOff x="-18317" y="1225364"/>
          <a:chExt cx="1545466" cy="604801"/>
        </a:xfrm>
      </xdr:grpSpPr>
      <xdr:sp macro="" textlink="">
        <xdr:nvSpPr>
          <xdr:cNvPr id="96" name="Ромб 95"/>
          <xdr:cNvSpPr/>
        </xdr:nvSpPr>
        <xdr:spPr>
          <a:xfrm>
            <a:off x="-18317" y="1225364"/>
            <a:ext cx="1545465" cy="604800"/>
          </a:xfrm>
          <a:prstGeom prst="diamond">
            <a:avLst/>
          </a:prstGeom>
          <a:solidFill>
            <a:srgbClr val="FFD17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97" name="Прямоугольный треугольник 96"/>
          <xdr:cNvSpPr/>
        </xdr:nvSpPr>
        <xdr:spPr>
          <a:xfrm rot="10800000" flipV="1">
            <a:off x="754417" y="1526705"/>
            <a:ext cx="772732" cy="303459"/>
          </a:xfrm>
          <a:prstGeom prst="rtTriangle">
            <a:avLst/>
          </a:prstGeom>
          <a:solidFill>
            <a:srgbClr val="FEAA0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98" name="Прямоугольный треугольник 97"/>
          <xdr:cNvSpPr/>
        </xdr:nvSpPr>
        <xdr:spPr>
          <a:xfrm rot="10800000" flipH="1" flipV="1">
            <a:off x="-18316" y="1526705"/>
            <a:ext cx="772732" cy="303460"/>
          </a:xfrm>
          <a:prstGeom prst="rtTriangle">
            <a:avLst/>
          </a:prstGeom>
          <a:solidFill>
            <a:srgbClr val="FEB41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8</xdr:col>
      <xdr:colOff>209553</xdr:colOff>
      <xdr:row>4</xdr:row>
      <xdr:rowOff>35313</xdr:rowOff>
    </xdr:from>
    <xdr:to>
      <xdr:col>10</xdr:col>
      <xdr:colOff>535817</xdr:colOff>
      <xdr:row>21</xdr:row>
      <xdr:rowOff>91770</xdr:rowOff>
    </xdr:to>
    <xdr:grpSp>
      <xdr:nvGrpSpPr>
        <xdr:cNvPr id="56" name="Группа 55"/>
        <xdr:cNvGrpSpPr/>
      </xdr:nvGrpSpPr>
      <xdr:grpSpPr>
        <a:xfrm>
          <a:off x="5086353" y="902088"/>
          <a:ext cx="1545464" cy="3294957"/>
          <a:chOff x="2020036" y="1830835"/>
          <a:chExt cx="1545464" cy="3294957"/>
        </a:xfrm>
      </xdr:grpSpPr>
      <xdr:sp macro="" textlink="">
        <xdr:nvSpPr>
          <xdr:cNvPr id="94" name="Прямоугольник 93"/>
          <xdr:cNvSpPr/>
        </xdr:nvSpPr>
        <xdr:spPr>
          <a:xfrm>
            <a:off x="2020036" y="1830835"/>
            <a:ext cx="772732" cy="3294957"/>
          </a:xfrm>
          <a:prstGeom prst="rect">
            <a:avLst/>
          </a:prstGeom>
          <a:gradFill>
            <a:gsLst>
              <a:gs pos="0">
                <a:srgbClr val="A170A3"/>
              </a:gs>
              <a:gs pos="36000">
                <a:srgbClr val="916696"/>
              </a:gs>
              <a:gs pos="83000">
                <a:srgbClr val="705679"/>
              </a:gs>
              <a:gs pos="100000">
                <a:srgbClr val="66435D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95" name="Прямоугольник 94"/>
          <xdr:cNvSpPr/>
        </xdr:nvSpPr>
        <xdr:spPr>
          <a:xfrm>
            <a:off x="2792768" y="1830835"/>
            <a:ext cx="772732" cy="3294957"/>
          </a:xfrm>
          <a:prstGeom prst="rect">
            <a:avLst/>
          </a:prstGeom>
          <a:gradFill>
            <a:gsLst>
              <a:gs pos="0">
                <a:srgbClr val="8C5C8E"/>
              </a:gs>
              <a:gs pos="36000">
                <a:srgbClr val="79557D"/>
              </a:gs>
              <a:gs pos="83000">
                <a:srgbClr val="58435F"/>
              </a:gs>
              <a:gs pos="100000">
                <a:srgbClr val="4F3348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8</xdr:col>
      <xdr:colOff>209553</xdr:colOff>
      <xdr:row>21</xdr:row>
      <xdr:rowOff>91768</xdr:rowOff>
    </xdr:from>
    <xdr:to>
      <xdr:col>10</xdr:col>
      <xdr:colOff>535817</xdr:colOff>
      <xdr:row>23</xdr:row>
      <xdr:rowOff>14228</xdr:rowOff>
    </xdr:to>
    <xdr:grpSp>
      <xdr:nvGrpSpPr>
        <xdr:cNvPr id="57" name="Группа 56"/>
        <xdr:cNvGrpSpPr/>
      </xdr:nvGrpSpPr>
      <xdr:grpSpPr>
        <a:xfrm>
          <a:off x="5086353" y="4197043"/>
          <a:ext cx="1545464" cy="303460"/>
          <a:chOff x="2020036" y="5125790"/>
          <a:chExt cx="1545464" cy="303460"/>
        </a:xfrm>
      </xdr:grpSpPr>
      <xdr:sp macro="" textlink="">
        <xdr:nvSpPr>
          <xdr:cNvPr id="92" name="Прямоугольный треугольник 91"/>
          <xdr:cNvSpPr/>
        </xdr:nvSpPr>
        <xdr:spPr>
          <a:xfrm rot="10800000">
            <a:off x="2020036" y="5125790"/>
            <a:ext cx="772732" cy="303459"/>
          </a:xfrm>
          <a:prstGeom prst="rtTriangle">
            <a:avLst/>
          </a:prstGeom>
          <a:solidFill>
            <a:srgbClr val="66435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93" name="Прямоугольный треугольник 92"/>
          <xdr:cNvSpPr/>
        </xdr:nvSpPr>
        <xdr:spPr>
          <a:xfrm rot="10800000" flipH="1">
            <a:off x="2792768" y="5125790"/>
            <a:ext cx="772732" cy="303460"/>
          </a:xfrm>
          <a:prstGeom prst="rtTriangle">
            <a:avLst/>
          </a:prstGeom>
          <a:solidFill>
            <a:srgbClr val="4F334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8</xdr:col>
      <xdr:colOff>209550</xdr:colOff>
      <xdr:row>1</xdr:row>
      <xdr:rowOff>1342</xdr:rowOff>
    </xdr:from>
    <xdr:to>
      <xdr:col>10</xdr:col>
      <xdr:colOff>535816</xdr:colOff>
      <xdr:row>4</xdr:row>
      <xdr:rowOff>34643</xdr:rowOff>
    </xdr:to>
    <xdr:grpSp>
      <xdr:nvGrpSpPr>
        <xdr:cNvPr id="58" name="Группа 57"/>
        <xdr:cNvGrpSpPr/>
      </xdr:nvGrpSpPr>
      <xdr:grpSpPr>
        <a:xfrm>
          <a:off x="5086350" y="296617"/>
          <a:ext cx="1545466" cy="604801"/>
          <a:chOff x="2020033" y="1225364"/>
          <a:chExt cx="1545466" cy="604801"/>
        </a:xfrm>
      </xdr:grpSpPr>
      <xdr:sp macro="" textlink="">
        <xdr:nvSpPr>
          <xdr:cNvPr id="89" name="Ромб 88"/>
          <xdr:cNvSpPr/>
        </xdr:nvSpPr>
        <xdr:spPr>
          <a:xfrm>
            <a:off x="2020033" y="1225364"/>
            <a:ext cx="1545465" cy="604800"/>
          </a:xfrm>
          <a:prstGeom prst="diamond">
            <a:avLst/>
          </a:prstGeom>
          <a:solidFill>
            <a:srgbClr val="BEA3C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90" name="Прямоугольный треугольник 89"/>
          <xdr:cNvSpPr/>
        </xdr:nvSpPr>
        <xdr:spPr>
          <a:xfrm rot="10800000" flipV="1">
            <a:off x="2792767" y="1526705"/>
            <a:ext cx="772732" cy="303459"/>
          </a:xfrm>
          <a:prstGeom prst="rtTriangle">
            <a:avLst/>
          </a:prstGeom>
          <a:solidFill>
            <a:srgbClr val="8C5C8E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91" name="Прямоугольный треугольник 90"/>
          <xdr:cNvSpPr/>
        </xdr:nvSpPr>
        <xdr:spPr>
          <a:xfrm rot="10800000" flipH="1" flipV="1">
            <a:off x="2020034" y="1526705"/>
            <a:ext cx="772732" cy="303460"/>
          </a:xfrm>
          <a:prstGeom prst="rtTriangle">
            <a:avLst/>
          </a:prstGeom>
          <a:solidFill>
            <a:srgbClr val="A170A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267368</xdr:colOff>
      <xdr:row>4</xdr:row>
      <xdr:rowOff>34642</xdr:rowOff>
    </xdr:from>
    <xdr:to>
      <xdr:col>13</xdr:col>
      <xdr:colOff>593632</xdr:colOff>
      <xdr:row>21</xdr:row>
      <xdr:rowOff>91099</xdr:rowOff>
    </xdr:to>
    <xdr:grpSp>
      <xdr:nvGrpSpPr>
        <xdr:cNvPr id="59" name="Группа 58"/>
        <xdr:cNvGrpSpPr/>
      </xdr:nvGrpSpPr>
      <xdr:grpSpPr>
        <a:xfrm>
          <a:off x="6972968" y="901417"/>
          <a:ext cx="1545464" cy="3294957"/>
          <a:chOff x="3906651" y="1830164"/>
          <a:chExt cx="1545464" cy="3294957"/>
        </a:xfrm>
      </xdr:grpSpPr>
      <xdr:sp macro="" textlink="">
        <xdr:nvSpPr>
          <xdr:cNvPr id="87" name="Прямоугольник 86"/>
          <xdr:cNvSpPr/>
        </xdr:nvSpPr>
        <xdr:spPr>
          <a:xfrm>
            <a:off x="3906651" y="1830164"/>
            <a:ext cx="772732" cy="3294957"/>
          </a:xfrm>
          <a:prstGeom prst="rect">
            <a:avLst/>
          </a:prstGeom>
          <a:gradFill>
            <a:gsLst>
              <a:gs pos="0">
                <a:srgbClr val="78C4CC"/>
              </a:gs>
              <a:gs pos="36000">
                <a:srgbClr val="6AB7C4"/>
              </a:gs>
              <a:gs pos="83000">
                <a:srgbClr val="57AEB8"/>
              </a:gs>
              <a:gs pos="100000">
                <a:srgbClr val="439AA5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8" name="Прямоугольник 87"/>
          <xdr:cNvSpPr/>
        </xdr:nvSpPr>
        <xdr:spPr>
          <a:xfrm>
            <a:off x="4679383" y="1830164"/>
            <a:ext cx="772732" cy="3294957"/>
          </a:xfrm>
          <a:prstGeom prst="rect">
            <a:avLst/>
          </a:prstGeom>
          <a:gradFill>
            <a:gsLst>
              <a:gs pos="0">
                <a:srgbClr val="4FB3BD"/>
              </a:gs>
              <a:gs pos="36000">
                <a:srgbClr val="49A7B7"/>
              </a:gs>
              <a:gs pos="83000">
                <a:srgbClr val="42939C"/>
              </a:gs>
              <a:gs pos="100000">
                <a:srgbClr val="33747D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267368</xdr:colOff>
      <xdr:row>21</xdr:row>
      <xdr:rowOff>91097</xdr:rowOff>
    </xdr:from>
    <xdr:to>
      <xdr:col>13</xdr:col>
      <xdr:colOff>593632</xdr:colOff>
      <xdr:row>23</xdr:row>
      <xdr:rowOff>13557</xdr:rowOff>
    </xdr:to>
    <xdr:grpSp>
      <xdr:nvGrpSpPr>
        <xdr:cNvPr id="60" name="Группа 59"/>
        <xdr:cNvGrpSpPr/>
      </xdr:nvGrpSpPr>
      <xdr:grpSpPr>
        <a:xfrm>
          <a:off x="6972968" y="4196372"/>
          <a:ext cx="1545464" cy="303460"/>
          <a:chOff x="3906651" y="5125119"/>
          <a:chExt cx="1545464" cy="303460"/>
        </a:xfrm>
      </xdr:grpSpPr>
      <xdr:sp macro="" textlink="">
        <xdr:nvSpPr>
          <xdr:cNvPr id="85" name="Прямоугольный треугольник 84"/>
          <xdr:cNvSpPr/>
        </xdr:nvSpPr>
        <xdr:spPr>
          <a:xfrm rot="10800000">
            <a:off x="3906651" y="5125119"/>
            <a:ext cx="772732" cy="303459"/>
          </a:xfrm>
          <a:prstGeom prst="rtTriangle">
            <a:avLst/>
          </a:prstGeom>
          <a:solidFill>
            <a:srgbClr val="439AA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6" name="Прямоугольный треугольник 85"/>
          <xdr:cNvSpPr/>
        </xdr:nvSpPr>
        <xdr:spPr>
          <a:xfrm rot="10800000" flipH="1">
            <a:off x="4679383" y="5125119"/>
            <a:ext cx="772732" cy="303460"/>
          </a:xfrm>
          <a:prstGeom prst="rtTriangle">
            <a:avLst/>
          </a:prstGeom>
          <a:solidFill>
            <a:srgbClr val="33747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267365</xdr:colOff>
      <xdr:row>1</xdr:row>
      <xdr:rowOff>671</xdr:rowOff>
    </xdr:from>
    <xdr:to>
      <xdr:col>13</xdr:col>
      <xdr:colOff>593631</xdr:colOff>
      <xdr:row>4</xdr:row>
      <xdr:rowOff>33972</xdr:rowOff>
    </xdr:to>
    <xdr:grpSp>
      <xdr:nvGrpSpPr>
        <xdr:cNvPr id="61" name="Группа 60"/>
        <xdr:cNvGrpSpPr/>
      </xdr:nvGrpSpPr>
      <xdr:grpSpPr>
        <a:xfrm>
          <a:off x="6972965" y="295946"/>
          <a:ext cx="1545466" cy="604801"/>
          <a:chOff x="3906648" y="1224693"/>
          <a:chExt cx="1545466" cy="604801"/>
        </a:xfrm>
      </xdr:grpSpPr>
      <xdr:sp macro="" textlink="">
        <xdr:nvSpPr>
          <xdr:cNvPr id="82" name="Ромб 81"/>
          <xdr:cNvSpPr/>
        </xdr:nvSpPr>
        <xdr:spPr>
          <a:xfrm>
            <a:off x="3906648" y="1224693"/>
            <a:ext cx="1545465" cy="604800"/>
          </a:xfrm>
          <a:prstGeom prst="diamond">
            <a:avLst/>
          </a:prstGeom>
          <a:solidFill>
            <a:srgbClr val="B3E1E7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3" name="Прямоугольный треугольник 82"/>
          <xdr:cNvSpPr/>
        </xdr:nvSpPr>
        <xdr:spPr>
          <a:xfrm rot="10800000" flipV="1">
            <a:off x="4679382" y="1526034"/>
            <a:ext cx="772732" cy="303459"/>
          </a:xfrm>
          <a:prstGeom prst="rtTriangle">
            <a:avLst/>
          </a:prstGeom>
          <a:solidFill>
            <a:srgbClr val="4FB3B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4" name="Прямоугольный треугольник 83"/>
          <xdr:cNvSpPr/>
        </xdr:nvSpPr>
        <xdr:spPr>
          <a:xfrm rot="10800000" flipH="1" flipV="1">
            <a:off x="3906649" y="1526034"/>
            <a:ext cx="772732" cy="303460"/>
          </a:xfrm>
          <a:prstGeom prst="rtTriangle">
            <a:avLst/>
          </a:prstGeom>
          <a:solidFill>
            <a:srgbClr val="78C4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14</xdr:col>
      <xdr:colOff>276000</xdr:colOff>
      <xdr:row>4</xdr:row>
      <xdr:rowOff>33971</xdr:rowOff>
    </xdr:from>
    <xdr:to>
      <xdr:col>16</xdr:col>
      <xdr:colOff>602264</xdr:colOff>
      <xdr:row>21</xdr:row>
      <xdr:rowOff>90428</xdr:rowOff>
    </xdr:to>
    <xdr:grpSp>
      <xdr:nvGrpSpPr>
        <xdr:cNvPr id="62" name="Группа 61"/>
        <xdr:cNvGrpSpPr/>
      </xdr:nvGrpSpPr>
      <xdr:grpSpPr>
        <a:xfrm>
          <a:off x="8810400" y="900746"/>
          <a:ext cx="1545464" cy="3294957"/>
          <a:chOff x="5744083" y="1829493"/>
          <a:chExt cx="1545464" cy="3294957"/>
        </a:xfrm>
      </xdr:grpSpPr>
      <xdr:sp macro="" textlink="">
        <xdr:nvSpPr>
          <xdr:cNvPr id="80" name="Прямоугольник 79"/>
          <xdr:cNvSpPr/>
        </xdr:nvSpPr>
        <xdr:spPr>
          <a:xfrm>
            <a:off x="5744083" y="1829493"/>
            <a:ext cx="772732" cy="3294957"/>
          </a:xfrm>
          <a:prstGeom prst="rect">
            <a:avLst/>
          </a:prstGeom>
          <a:gradFill>
            <a:gsLst>
              <a:gs pos="0">
                <a:srgbClr val="B5CF39"/>
              </a:gs>
              <a:gs pos="36000">
                <a:srgbClr val="A6C53E"/>
              </a:gs>
              <a:gs pos="83000">
                <a:srgbClr val="8FBC38"/>
              </a:gs>
              <a:gs pos="100000">
                <a:srgbClr val="7FAC45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1" name="Прямоугольник 80"/>
          <xdr:cNvSpPr/>
        </xdr:nvSpPr>
        <xdr:spPr>
          <a:xfrm>
            <a:off x="6516815" y="1829493"/>
            <a:ext cx="772732" cy="3294957"/>
          </a:xfrm>
          <a:prstGeom prst="rect">
            <a:avLst/>
          </a:prstGeom>
          <a:gradFill>
            <a:gsLst>
              <a:gs pos="0">
                <a:srgbClr val="9CB22C"/>
              </a:gs>
              <a:gs pos="36000">
                <a:srgbClr val="8EAB33"/>
              </a:gs>
              <a:gs pos="83000">
                <a:srgbClr val="7EA531"/>
              </a:gs>
              <a:gs pos="100000">
                <a:srgbClr val="648636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14</xdr:col>
      <xdr:colOff>276000</xdr:colOff>
      <xdr:row>21</xdr:row>
      <xdr:rowOff>90426</xdr:rowOff>
    </xdr:from>
    <xdr:to>
      <xdr:col>16</xdr:col>
      <xdr:colOff>602264</xdr:colOff>
      <xdr:row>23</xdr:row>
      <xdr:rowOff>12886</xdr:rowOff>
    </xdr:to>
    <xdr:grpSp>
      <xdr:nvGrpSpPr>
        <xdr:cNvPr id="63" name="Группа 62"/>
        <xdr:cNvGrpSpPr/>
      </xdr:nvGrpSpPr>
      <xdr:grpSpPr>
        <a:xfrm>
          <a:off x="8810400" y="4195701"/>
          <a:ext cx="1545464" cy="303460"/>
          <a:chOff x="5744083" y="5124448"/>
          <a:chExt cx="1545464" cy="303460"/>
        </a:xfrm>
      </xdr:grpSpPr>
      <xdr:sp macro="" textlink="">
        <xdr:nvSpPr>
          <xdr:cNvPr id="78" name="Прямоугольный треугольник 77"/>
          <xdr:cNvSpPr/>
        </xdr:nvSpPr>
        <xdr:spPr>
          <a:xfrm rot="10800000">
            <a:off x="5744083" y="5124448"/>
            <a:ext cx="772732" cy="303459"/>
          </a:xfrm>
          <a:prstGeom prst="rtTriangle">
            <a:avLst/>
          </a:prstGeom>
          <a:solidFill>
            <a:srgbClr val="7FAC4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79" name="Прямоугольный треугольник 78"/>
          <xdr:cNvSpPr/>
        </xdr:nvSpPr>
        <xdr:spPr>
          <a:xfrm rot="10800000" flipH="1">
            <a:off x="6516815" y="5124448"/>
            <a:ext cx="772732" cy="303460"/>
          </a:xfrm>
          <a:prstGeom prst="rtTriangle">
            <a:avLst/>
          </a:prstGeom>
          <a:solidFill>
            <a:srgbClr val="64863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14</xdr:col>
      <xdr:colOff>275997</xdr:colOff>
      <xdr:row>1</xdr:row>
      <xdr:rowOff>0</xdr:rowOff>
    </xdr:from>
    <xdr:to>
      <xdr:col>16</xdr:col>
      <xdr:colOff>602262</xdr:colOff>
      <xdr:row>4</xdr:row>
      <xdr:rowOff>33300</xdr:rowOff>
    </xdr:to>
    <xdr:sp macro="" textlink="">
      <xdr:nvSpPr>
        <xdr:cNvPr id="64" name="Ромб 63"/>
        <xdr:cNvSpPr/>
      </xdr:nvSpPr>
      <xdr:spPr>
        <a:xfrm>
          <a:off x="8810397" y="190500"/>
          <a:ext cx="1545465" cy="604800"/>
        </a:xfrm>
        <a:prstGeom prst="diamond">
          <a:avLst/>
        </a:prstGeom>
        <a:solidFill>
          <a:srgbClr val="D1E47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15</xdr:col>
      <xdr:colOff>439131</xdr:colOff>
      <xdr:row>2</xdr:row>
      <xdr:rowOff>110841</xdr:rowOff>
    </xdr:from>
    <xdr:to>
      <xdr:col>16</xdr:col>
      <xdr:colOff>602263</xdr:colOff>
      <xdr:row>4</xdr:row>
      <xdr:rowOff>33300</xdr:rowOff>
    </xdr:to>
    <xdr:sp macro="" textlink="">
      <xdr:nvSpPr>
        <xdr:cNvPr id="65" name="Прямоугольный треугольник 64"/>
        <xdr:cNvSpPr/>
      </xdr:nvSpPr>
      <xdr:spPr>
        <a:xfrm rot="10800000" flipV="1">
          <a:off x="9583131" y="491841"/>
          <a:ext cx="772732" cy="303459"/>
        </a:xfrm>
        <a:prstGeom prst="rtTriangle">
          <a:avLst/>
        </a:prstGeom>
        <a:solidFill>
          <a:srgbClr val="9CB22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14</xdr:col>
      <xdr:colOff>275998</xdr:colOff>
      <xdr:row>2</xdr:row>
      <xdr:rowOff>110841</xdr:rowOff>
    </xdr:from>
    <xdr:to>
      <xdr:col>15</xdr:col>
      <xdr:colOff>439130</xdr:colOff>
      <xdr:row>4</xdr:row>
      <xdr:rowOff>33301</xdr:rowOff>
    </xdr:to>
    <xdr:sp macro="" textlink="">
      <xdr:nvSpPr>
        <xdr:cNvPr id="66" name="Прямоугольный треугольник 65"/>
        <xdr:cNvSpPr/>
      </xdr:nvSpPr>
      <xdr:spPr>
        <a:xfrm rot="10800000" flipH="1" flipV="1">
          <a:off x="8810398" y="491841"/>
          <a:ext cx="772732" cy="303460"/>
        </a:xfrm>
        <a:prstGeom prst="rtTriangle">
          <a:avLst/>
        </a:prstGeom>
        <a:solidFill>
          <a:srgbClr val="B5CF3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17</xdr:col>
      <xdr:colOff>333808</xdr:colOff>
      <xdr:row>1</xdr:row>
      <xdr:rowOff>0</xdr:rowOff>
    </xdr:from>
    <xdr:to>
      <xdr:col>20</xdr:col>
      <xdr:colOff>50475</xdr:colOff>
      <xdr:row>23</xdr:row>
      <xdr:rowOff>12886</xdr:rowOff>
    </xdr:to>
    <xdr:grpSp>
      <xdr:nvGrpSpPr>
        <xdr:cNvPr id="67" name="Группа 66"/>
        <xdr:cNvGrpSpPr/>
      </xdr:nvGrpSpPr>
      <xdr:grpSpPr>
        <a:xfrm>
          <a:off x="10697008" y="295275"/>
          <a:ext cx="1545467" cy="4203886"/>
          <a:chOff x="7630691" y="1224022"/>
          <a:chExt cx="1545467" cy="4203886"/>
        </a:xfrm>
      </xdr:grpSpPr>
      <xdr:grpSp>
        <xdr:nvGrpSpPr>
          <xdr:cNvPr id="68" name="Группа 67"/>
          <xdr:cNvGrpSpPr/>
        </xdr:nvGrpSpPr>
        <xdr:grpSpPr>
          <a:xfrm>
            <a:off x="7630694" y="1829493"/>
            <a:ext cx="1545464" cy="3294957"/>
            <a:chOff x="7630694" y="1829493"/>
            <a:chExt cx="1545464" cy="3294957"/>
          </a:xfrm>
        </xdr:grpSpPr>
        <xdr:sp macro="" textlink="">
          <xdr:nvSpPr>
            <xdr:cNvPr id="76" name="Прямоугольник 75"/>
            <xdr:cNvSpPr/>
          </xdr:nvSpPr>
          <xdr:spPr>
            <a:xfrm>
              <a:off x="7630694" y="1829493"/>
              <a:ext cx="772732" cy="3294957"/>
            </a:xfrm>
            <a:prstGeom prst="rect">
              <a:avLst/>
            </a:prstGeom>
            <a:gradFill>
              <a:gsLst>
                <a:gs pos="0">
                  <a:srgbClr val="EFEFEF"/>
                </a:gs>
                <a:gs pos="36000">
                  <a:srgbClr val="F3F3F3"/>
                </a:gs>
                <a:gs pos="83000">
                  <a:srgbClr val="FEFEFF"/>
                </a:gs>
                <a:gs pos="100000">
                  <a:srgbClr val="EEEFF3"/>
                </a:gs>
              </a:gsLst>
              <a:lin ang="5400000" scaled="1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77" name="Прямоугольник 76"/>
            <xdr:cNvSpPr/>
          </xdr:nvSpPr>
          <xdr:spPr>
            <a:xfrm>
              <a:off x="8403426" y="1829493"/>
              <a:ext cx="772732" cy="3294957"/>
            </a:xfrm>
            <a:prstGeom prst="rect">
              <a:avLst/>
            </a:prstGeom>
            <a:gradFill>
              <a:gsLst>
                <a:gs pos="0">
                  <a:srgbClr val="DCDCDC"/>
                </a:gs>
                <a:gs pos="36000">
                  <a:srgbClr val="E4E4E4"/>
                </a:gs>
                <a:gs pos="83000">
                  <a:srgbClr val="F3F3F3"/>
                </a:gs>
                <a:gs pos="100000">
                  <a:srgbClr val="C9CCD9"/>
                </a:gs>
              </a:gsLst>
              <a:lin ang="5400000" scaled="1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</xdr:grpSp>
      <xdr:grpSp>
        <xdr:nvGrpSpPr>
          <xdr:cNvPr id="69" name="Группа 68"/>
          <xdr:cNvGrpSpPr/>
        </xdr:nvGrpSpPr>
        <xdr:grpSpPr>
          <a:xfrm>
            <a:off x="7630694" y="5124448"/>
            <a:ext cx="1545464" cy="303460"/>
            <a:chOff x="7630694" y="5124448"/>
            <a:chExt cx="1545464" cy="303460"/>
          </a:xfrm>
        </xdr:grpSpPr>
        <xdr:sp macro="" textlink="">
          <xdr:nvSpPr>
            <xdr:cNvPr id="74" name="Прямоугольный треугольник 73"/>
            <xdr:cNvSpPr/>
          </xdr:nvSpPr>
          <xdr:spPr>
            <a:xfrm rot="10800000">
              <a:off x="7630694" y="5124448"/>
              <a:ext cx="772732" cy="303459"/>
            </a:xfrm>
            <a:prstGeom prst="rtTriangle">
              <a:avLst/>
            </a:prstGeom>
            <a:solidFill>
              <a:srgbClr val="EEEFF3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75" name="Прямоугольный треугольник 74"/>
            <xdr:cNvSpPr/>
          </xdr:nvSpPr>
          <xdr:spPr>
            <a:xfrm rot="10800000" flipH="1">
              <a:off x="8403426" y="5124448"/>
              <a:ext cx="772732" cy="303460"/>
            </a:xfrm>
            <a:prstGeom prst="rtTriangle">
              <a:avLst/>
            </a:prstGeom>
            <a:solidFill>
              <a:srgbClr val="C9CCD9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</xdr:grpSp>
      <xdr:grpSp>
        <xdr:nvGrpSpPr>
          <xdr:cNvPr id="70" name="Группа 69"/>
          <xdr:cNvGrpSpPr/>
        </xdr:nvGrpSpPr>
        <xdr:grpSpPr>
          <a:xfrm>
            <a:off x="7630691" y="1224022"/>
            <a:ext cx="1545466" cy="604801"/>
            <a:chOff x="7630691" y="1224022"/>
            <a:chExt cx="1545466" cy="604801"/>
          </a:xfrm>
        </xdr:grpSpPr>
        <xdr:sp macro="" textlink="">
          <xdr:nvSpPr>
            <xdr:cNvPr id="71" name="Ромб 70"/>
            <xdr:cNvSpPr/>
          </xdr:nvSpPr>
          <xdr:spPr>
            <a:xfrm>
              <a:off x="7630691" y="1224022"/>
              <a:ext cx="1545465" cy="604800"/>
            </a:xfrm>
            <a:prstGeom prst="diamond">
              <a:avLst/>
            </a:prstGeom>
            <a:solidFill>
              <a:srgbClr val="FFFEFB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72" name="Прямоугольный треугольник 71"/>
            <xdr:cNvSpPr/>
          </xdr:nvSpPr>
          <xdr:spPr>
            <a:xfrm rot="10800000" flipV="1">
              <a:off x="8403425" y="1525363"/>
              <a:ext cx="772732" cy="303459"/>
            </a:xfrm>
            <a:prstGeom prst="rtTriangle">
              <a:avLst/>
            </a:prstGeom>
            <a:solidFill>
              <a:srgbClr val="DCDCDC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73" name="Прямоугольный треугольник 72"/>
            <xdr:cNvSpPr/>
          </xdr:nvSpPr>
          <xdr:spPr>
            <a:xfrm rot="10800000" flipH="1" flipV="1">
              <a:off x="7630692" y="1525363"/>
              <a:ext cx="772732" cy="303460"/>
            </a:xfrm>
            <a:prstGeom prst="rtTriangle">
              <a:avLst/>
            </a:prstGeom>
            <a:solidFill>
              <a:srgbClr val="EFEFEF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</xdr:grpSp>
    </xdr:grpSp>
    <xdr:clientData/>
  </xdr:twoCellAnchor>
  <xdr:twoCellAnchor>
    <xdr:from>
      <xdr:col>2</xdr:col>
      <xdr:colOff>0</xdr:colOff>
      <xdr:row>26</xdr:row>
      <xdr:rowOff>5</xdr:rowOff>
    </xdr:from>
    <xdr:to>
      <xdr:col>7</xdr:col>
      <xdr:colOff>537557</xdr:colOff>
      <xdr:row>35</xdr:row>
      <xdr:rowOff>92036</xdr:rowOff>
    </xdr:to>
    <xdr:sp macro="" textlink="">
      <xdr:nvSpPr>
        <xdr:cNvPr id="103" name="Полилиния 23"/>
        <xdr:cNvSpPr/>
      </xdr:nvSpPr>
      <xdr:spPr>
        <a:xfrm rot="10800000">
          <a:off x="1219200" y="4953005"/>
          <a:ext cx="3585557" cy="1806531"/>
        </a:xfrm>
        <a:custGeom>
          <a:avLst/>
          <a:gdLst>
            <a:gd name="connsiteX0" fmla="*/ 1792269 w 3584539"/>
            <a:gd name="connsiteY0" fmla="*/ 0 h 1789212"/>
            <a:gd name="connsiteX1" fmla="*/ 3575447 w 3584539"/>
            <a:gd name="connsiteY1" fmla="*/ 1609166 h 1789212"/>
            <a:gd name="connsiteX2" fmla="*/ 3584539 w 3584539"/>
            <a:gd name="connsiteY2" fmla="*/ 1789212 h 1789212"/>
            <a:gd name="connsiteX3" fmla="*/ 2688161 w 3584539"/>
            <a:gd name="connsiteY3" fmla="*/ 1789212 h 1789212"/>
            <a:gd name="connsiteX4" fmla="*/ 2670277 w 3584539"/>
            <a:gd name="connsiteY4" fmla="*/ 1611814 h 1789212"/>
            <a:gd name="connsiteX5" fmla="*/ 1792269 w 3584539"/>
            <a:gd name="connsiteY5" fmla="*/ 896216 h 1789212"/>
            <a:gd name="connsiteX6" fmla="*/ 914261 w 3584539"/>
            <a:gd name="connsiteY6" fmla="*/ 1611814 h 1789212"/>
            <a:gd name="connsiteX7" fmla="*/ 896378 w 3584539"/>
            <a:gd name="connsiteY7" fmla="*/ 1789212 h 1789212"/>
            <a:gd name="connsiteX8" fmla="*/ 0 w 3584539"/>
            <a:gd name="connsiteY8" fmla="*/ 1789212 h 1789212"/>
            <a:gd name="connsiteX9" fmla="*/ 9092 w 3584539"/>
            <a:gd name="connsiteY9" fmla="*/ 1609166 h 1789212"/>
            <a:gd name="connsiteX10" fmla="*/ 1792269 w 3584539"/>
            <a:gd name="connsiteY10" fmla="*/ 0 h 17892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3584539" h="1789212">
              <a:moveTo>
                <a:pt x="1792269" y="0"/>
              </a:moveTo>
              <a:cubicBezTo>
                <a:pt x="2720331" y="0"/>
                <a:pt x="3483657" y="705322"/>
                <a:pt x="3575447" y="1609166"/>
              </a:cubicBezTo>
              <a:lnTo>
                <a:pt x="3584539" y="1789212"/>
              </a:lnTo>
              <a:lnTo>
                <a:pt x="2688161" y="1789212"/>
              </a:lnTo>
              <a:lnTo>
                <a:pt x="2670277" y="1611814"/>
              </a:lnTo>
              <a:cubicBezTo>
                <a:pt x="2586708" y="1203423"/>
                <a:pt x="2225365" y="896216"/>
                <a:pt x="1792269" y="896216"/>
              </a:cubicBezTo>
              <a:cubicBezTo>
                <a:pt x="1359174" y="896216"/>
                <a:pt x="997830" y="1203423"/>
                <a:pt x="914261" y="1611814"/>
              </a:cubicBezTo>
              <a:lnTo>
                <a:pt x="896378" y="1789212"/>
              </a:lnTo>
              <a:lnTo>
                <a:pt x="0" y="1789212"/>
              </a:lnTo>
              <a:lnTo>
                <a:pt x="9092" y="1609166"/>
              </a:lnTo>
              <a:cubicBezTo>
                <a:pt x="100882" y="705322"/>
                <a:pt x="864207" y="0"/>
                <a:pt x="1792269" y="0"/>
              </a:cubicBezTo>
              <a:close/>
            </a:path>
          </a:pathLst>
        </a:custGeom>
        <a:gradFill>
          <a:gsLst>
            <a:gs pos="585">
              <a:srgbClr val="93BB37"/>
            </a:gs>
            <a:gs pos="53000">
              <a:srgbClr val="BCD73E"/>
            </a:gs>
            <a:gs pos="100000">
              <a:srgbClr val="72AB37"/>
            </a:gs>
          </a:gsLst>
          <a:path path="circle">
            <a:fillToRect t="100000" r="100000"/>
          </a:path>
        </a:gra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2</xdr:col>
      <xdr:colOff>397857</xdr:colOff>
      <xdr:row>26</xdr:row>
      <xdr:rowOff>4</xdr:rowOff>
    </xdr:from>
    <xdr:to>
      <xdr:col>7</xdr:col>
      <xdr:colOff>81141</xdr:colOff>
      <xdr:row>33</xdr:row>
      <xdr:rowOff>43618</xdr:rowOff>
    </xdr:to>
    <xdr:sp macro="" textlink="">
      <xdr:nvSpPr>
        <xdr:cNvPr id="104" name="Полилиния 24"/>
        <xdr:cNvSpPr/>
      </xdr:nvSpPr>
      <xdr:spPr>
        <a:xfrm rot="10800000">
          <a:off x="1617057" y="4953004"/>
          <a:ext cx="2731284" cy="1377114"/>
        </a:xfrm>
        <a:custGeom>
          <a:avLst/>
          <a:gdLst>
            <a:gd name="connsiteX0" fmla="*/ 1792269 w 3584539"/>
            <a:gd name="connsiteY0" fmla="*/ 0 h 1789212"/>
            <a:gd name="connsiteX1" fmla="*/ 3575447 w 3584539"/>
            <a:gd name="connsiteY1" fmla="*/ 1609166 h 1789212"/>
            <a:gd name="connsiteX2" fmla="*/ 3584539 w 3584539"/>
            <a:gd name="connsiteY2" fmla="*/ 1789212 h 1789212"/>
            <a:gd name="connsiteX3" fmla="*/ 2688161 w 3584539"/>
            <a:gd name="connsiteY3" fmla="*/ 1789212 h 1789212"/>
            <a:gd name="connsiteX4" fmla="*/ 2670277 w 3584539"/>
            <a:gd name="connsiteY4" fmla="*/ 1611814 h 1789212"/>
            <a:gd name="connsiteX5" fmla="*/ 1792269 w 3584539"/>
            <a:gd name="connsiteY5" fmla="*/ 896216 h 1789212"/>
            <a:gd name="connsiteX6" fmla="*/ 914261 w 3584539"/>
            <a:gd name="connsiteY6" fmla="*/ 1611814 h 1789212"/>
            <a:gd name="connsiteX7" fmla="*/ 896378 w 3584539"/>
            <a:gd name="connsiteY7" fmla="*/ 1789212 h 1789212"/>
            <a:gd name="connsiteX8" fmla="*/ 0 w 3584539"/>
            <a:gd name="connsiteY8" fmla="*/ 1789212 h 1789212"/>
            <a:gd name="connsiteX9" fmla="*/ 9092 w 3584539"/>
            <a:gd name="connsiteY9" fmla="*/ 1609166 h 1789212"/>
            <a:gd name="connsiteX10" fmla="*/ 1792269 w 3584539"/>
            <a:gd name="connsiteY10" fmla="*/ 0 h 17892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3584539" h="1789212">
              <a:moveTo>
                <a:pt x="1792269" y="0"/>
              </a:moveTo>
              <a:cubicBezTo>
                <a:pt x="2720331" y="0"/>
                <a:pt x="3483657" y="705322"/>
                <a:pt x="3575447" y="1609166"/>
              </a:cubicBezTo>
              <a:lnTo>
                <a:pt x="3584539" y="1789212"/>
              </a:lnTo>
              <a:lnTo>
                <a:pt x="2688161" y="1789212"/>
              </a:lnTo>
              <a:lnTo>
                <a:pt x="2670277" y="1611814"/>
              </a:lnTo>
              <a:cubicBezTo>
                <a:pt x="2586708" y="1203423"/>
                <a:pt x="2225365" y="896216"/>
                <a:pt x="1792269" y="896216"/>
              </a:cubicBezTo>
              <a:cubicBezTo>
                <a:pt x="1359174" y="896216"/>
                <a:pt x="997830" y="1203423"/>
                <a:pt x="914261" y="1611814"/>
              </a:cubicBezTo>
              <a:lnTo>
                <a:pt x="896378" y="1789212"/>
              </a:lnTo>
              <a:lnTo>
                <a:pt x="0" y="1789212"/>
              </a:lnTo>
              <a:lnTo>
                <a:pt x="9092" y="1609166"/>
              </a:lnTo>
              <a:cubicBezTo>
                <a:pt x="100882" y="705322"/>
                <a:pt x="864207" y="0"/>
                <a:pt x="1792269" y="0"/>
              </a:cubicBezTo>
              <a:close/>
            </a:path>
          </a:pathLst>
        </a:custGeom>
        <a:gradFill flip="none" rotWithShape="1">
          <a:gsLst>
            <a:gs pos="52000">
              <a:srgbClr val="9E75A2"/>
            </a:gs>
            <a:gs pos="0">
              <a:srgbClr val="AB476E"/>
            </a:gs>
            <a:gs pos="100000">
              <a:srgbClr val="5D395E"/>
            </a:gs>
          </a:gsLst>
          <a:path path="circle">
            <a:fillToRect l="100000" t="100000"/>
          </a:path>
          <a:tileRect r="-100000" b="-10000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3</xdr:col>
      <xdr:colOff>240292</xdr:colOff>
      <xdr:row>26</xdr:row>
      <xdr:rowOff>0</xdr:rowOff>
    </xdr:from>
    <xdr:to>
      <xdr:col>6</xdr:col>
      <xdr:colOff>229298</xdr:colOff>
      <xdr:row>30</xdr:row>
      <xdr:rowOff>127797</xdr:rowOff>
    </xdr:to>
    <xdr:sp macro="" textlink="">
      <xdr:nvSpPr>
        <xdr:cNvPr id="105" name="Полилиния 25"/>
        <xdr:cNvSpPr/>
      </xdr:nvSpPr>
      <xdr:spPr>
        <a:xfrm rot="10800000">
          <a:off x="2069092" y="4953000"/>
          <a:ext cx="1817806" cy="889797"/>
        </a:xfrm>
        <a:custGeom>
          <a:avLst/>
          <a:gdLst>
            <a:gd name="connsiteX0" fmla="*/ 1792269 w 3584539"/>
            <a:gd name="connsiteY0" fmla="*/ 0 h 1789212"/>
            <a:gd name="connsiteX1" fmla="*/ 3575447 w 3584539"/>
            <a:gd name="connsiteY1" fmla="*/ 1609166 h 1789212"/>
            <a:gd name="connsiteX2" fmla="*/ 3584539 w 3584539"/>
            <a:gd name="connsiteY2" fmla="*/ 1789212 h 1789212"/>
            <a:gd name="connsiteX3" fmla="*/ 2688161 w 3584539"/>
            <a:gd name="connsiteY3" fmla="*/ 1789212 h 1789212"/>
            <a:gd name="connsiteX4" fmla="*/ 2670277 w 3584539"/>
            <a:gd name="connsiteY4" fmla="*/ 1611814 h 1789212"/>
            <a:gd name="connsiteX5" fmla="*/ 1792269 w 3584539"/>
            <a:gd name="connsiteY5" fmla="*/ 896216 h 1789212"/>
            <a:gd name="connsiteX6" fmla="*/ 914261 w 3584539"/>
            <a:gd name="connsiteY6" fmla="*/ 1611814 h 1789212"/>
            <a:gd name="connsiteX7" fmla="*/ 896378 w 3584539"/>
            <a:gd name="connsiteY7" fmla="*/ 1789212 h 1789212"/>
            <a:gd name="connsiteX8" fmla="*/ 0 w 3584539"/>
            <a:gd name="connsiteY8" fmla="*/ 1789212 h 1789212"/>
            <a:gd name="connsiteX9" fmla="*/ 9092 w 3584539"/>
            <a:gd name="connsiteY9" fmla="*/ 1609166 h 1789212"/>
            <a:gd name="connsiteX10" fmla="*/ 1792269 w 3584539"/>
            <a:gd name="connsiteY10" fmla="*/ 0 h 17892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</a:cxnLst>
          <a:rect l="l" t="t" r="r" b="b"/>
          <a:pathLst>
            <a:path w="3584539" h="1789212">
              <a:moveTo>
                <a:pt x="1792269" y="0"/>
              </a:moveTo>
              <a:cubicBezTo>
                <a:pt x="2720331" y="0"/>
                <a:pt x="3483657" y="705322"/>
                <a:pt x="3575447" y="1609166"/>
              </a:cubicBezTo>
              <a:lnTo>
                <a:pt x="3584539" y="1789212"/>
              </a:lnTo>
              <a:lnTo>
                <a:pt x="2688161" y="1789212"/>
              </a:lnTo>
              <a:lnTo>
                <a:pt x="2670277" y="1611814"/>
              </a:lnTo>
              <a:cubicBezTo>
                <a:pt x="2586708" y="1203423"/>
                <a:pt x="2225365" y="896216"/>
                <a:pt x="1792269" y="896216"/>
              </a:cubicBezTo>
              <a:cubicBezTo>
                <a:pt x="1359174" y="896216"/>
                <a:pt x="997830" y="1203423"/>
                <a:pt x="914261" y="1611814"/>
              </a:cubicBezTo>
              <a:lnTo>
                <a:pt x="896378" y="1789212"/>
              </a:lnTo>
              <a:lnTo>
                <a:pt x="0" y="1789212"/>
              </a:lnTo>
              <a:lnTo>
                <a:pt x="9092" y="1609166"/>
              </a:lnTo>
              <a:cubicBezTo>
                <a:pt x="100882" y="705322"/>
                <a:pt x="864207" y="0"/>
                <a:pt x="1792269" y="0"/>
              </a:cubicBezTo>
              <a:close/>
            </a:path>
          </a:pathLst>
        </a:custGeom>
        <a:gradFill>
          <a:gsLst>
            <a:gs pos="20000">
              <a:srgbClr val="E65A5A"/>
            </a:gs>
            <a:gs pos="100000">
              <a:srgbClr val="F6E400"/>
            </a:gs>
          </a:gsLst>
          <a:lin ang="2700000" scaled="1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exceltable.com/en/templates/dashboard-for-analyzing-sales-ranking" TargetMode="Externa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xceltable.com/en/templates/dashboard-for-analyzing-sales-rankin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exceltable.com/en/templates/dashboard-for-analyzing-sales-ranking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xceltable.com/en/templates/dashboard-for-analyzing-sales-rank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B58:N58"/>
  <sheetViews>
    <sheetView showRowColHeaders="0" tabSelected="1" zoomScale="47" zoomScaleNormal="47" workbookViewId="0">
      <selection activeCell="AG48" sqref="AG48"/>
    </sheetView>
  </sheetViews>
  <sheetFormatPr defaultRowHeight="15" x14ac:dyDescent="0.25"/>
  <cols>
    <col min="1" max="16384" width="9.140625" style="1"/>
  </cols>
  <sheetData>
    <row r="58" spans="2:14" ht="23.25" x14ac:dyDescent="0.35">
      <c r="B58" s="31" t="s">
        <v>38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</row>
  </sheetData>
  <mergeCells count="1">
    <mergeCell ref="B58:N58"/>
  </mergeCells>
  <hyperlinks>
    <hyperlink ref="B58" r:id="rId1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>
                <anchor moveWithCells="1" sizeWithCells="1">
                  <from>
                    <xdr:col>15</xdr:col>
                    <xdr:colOff>38100</xdr:colOff>
                    <xdr:row>11</xdr:row>
                    <xdr:rowOff>0</xdr:rowOff>
                  </from>
                  <to>
                    <xdr:col>15</xdr:col>
                    <xdr:colOff>485775</xdr:colOff>
                    <xdr:row>14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E65"/>
  <sheetViews>
    <sheetView zoomScale="55" zoomScaleNormal="55" workbookViewId="0">
      <selection activeCell="S29" sqref="S29"/>
    </sheetView>
  </sheetViews>
  <sheetFormatPr defaultRowHeight="15" x14ac:dyDescent="0.25"/>
  <cols>
    <col min="1" max="1" width="10.7109375" bestFit="1" customWidth="1"/>
    <col min="2" max="2" width="9.5703125" bestFit="1" customWidth="1"/>
    <col min="3" max="4" width="9.42578125" bestFit="1" customWidth="1"/>
    <col min="5" max="5" width="9.5703125" bestFit="1" customWidth="1"/>
    <col min="6" max="6" width="9.28515625" bestFit="1" customWidth="1"/>
  </cols>
  <sheetData>
    <row r="1" spans="1:31" ht="23.25" x14ac:dyDescent="0.35">
      <c r="A1" s="4" t="s">
        <v>6</v>
      </c>
      <c r="B1" s="4" t="s">
        <v>7</v>
      </c>
      <c r="C1" s="4" t="s">
        <v>8</v>
      </c>
      <c r="D1" s="4" t="s">
        <v>9</v>
      </c>
      <c r="E1" s="4" t="s">
        <v>10</v>
      </c>
      <c r="F1" s="4" t="s">
        <v>11</v>
      </c>
      <c r="G1" s="4" t="s">
        <v>0</v>
      </c>
      <c r="H1" s="4" t="s">
        <v>1</v>
      </c>
      <c r="I1" s="4" t="s">
        <v>2</v>
      </c>
      <c r="J1" s="4" t="s">
        <v>12</v>
      </c>
      <c r="K1" s="4" t="s">
        <v>13</v>
      </c>
      <c r="L1" s="4" t="s">
        <v>14</v>
      </c>
      <c r="M1" s="4" t="s">
        <v>15</v>
      </c>
      <c r="N1" s="4" t="s">
        <v>16</v>
      </c>
      <c r="O1" s="4" t="s">
        <v>17</v>
      </c>
      <c r="P1" s="4" t="s">
        <v>18</v>
      </c>
      <c r="Q1" s="4" t="s">
        <v>22</v>
      </c>
      <c r="R1" s="4" t="s">
        <v>24</v>
      </c>
      <c r="S1" s="31" t="s">
        <v>38</v>
      </c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1" x14ac:dyDescent="0.25">
      <c r="A2" s="17">
        <v>43921</v>
      </c>
      <c r="B2" s="18">
        <v>300</v>
      </c>
      <c r="C2" s="18">
        <v>400</v>
      </c>
      <c r="D2" s="18">
        <v>500</v>
      </c>
      <c r="E2" s="18">
        <v>1000</v>
      </c>
      <c r="F2" s="18">
        <v>750</v>
      </c>
      <c r="G2" s="18">
        <v>1000</v>
      </c>
      <c r="H2" s="18">
        <v>1000</v>
      </c>
      <c r="I2" s="18">
        <v>1000</v>
      </c>
      <c r="J2" s="18">
        <v>1002</v>
      </c>
      <c r="K2" s="18">
        <v>1000</v>
      </c>
      <c r="L2" s="18">
        <v>1000</v>
      </c>
      <c r="M2" s="18">
        <v>1003</v>
      </c>
      <c r="N2" s="18">
        <v>1000</v>
      </c>
      <c r="O2" s="18">
        <v>1000</v>
      </c>
      <c r="P2" s="18">
        <v>1000</v>
      </c>
      <c r="Q2" s="19">
        <f t="shared" ref="Q2:Q4" si="0">YEAR(A2)</f>
        <v>2020</v>
      </c>
      <c r="R2" s="19" t="str">
        <f>CHOOSE(MONTH(A2),"1","1","1","2","2","2","3","3","3","4","4","4")</f>
        <v>1</v>
      </c>
    </row>
    <row r="3" spans="1:31" x14ac:dyDescent="0.25">
      <c r="A3" s="17">
        <v>44012</v>
      </c>
      <c r="B3" s="18">
        <v>300</v>
      </c>
      <c r="C3" s="18">
        <v>400</v>
      </c>
      <c r="D3" s="18">
        <v>500</v>
      </c>
      <c r="E3" s="18">
        <v>1000</v>
      </c>
      <c r="F3" s="18">
        <v>750</v>
      </c>
      <c r="G3" s="18">
        <v>1000</v>
      </c>
      <c r="H3" s="18">
        <v>1000</v>
      </c>
      <c r="I3" s="18">
        <v>1000</v>
      </c>
      <c r="J3" s="18">
        <v>1002</v>
      </c>
      <c r="K3" s="18">
        <v>1000</v>
      </c>
      <c r="L3" s="18">
        <v>1000</v>
      </c>
      <c r="M3" s="18">
        <v>1003</v>
      </c>
      <c r="N3" s="18">
        <v>1000</v>
      </c>
      <c r="O3" s="18">
        <v>1000</v>
      </c>
      <c r="P3" s="18">
        <v>1000</v>
      </c>
      <c r="Q3" s="19">
        <f t="shared" si="0"/>
        <v>2020</v>
      </c>
      <c r="R3" s="19" t="str">
        <f t="shared" ref="R2:R4" si="1">CHOOSE(MONTH(A3),"1","1","1","2","2","2","3","3","3","4","4","4")</f>
        <v>2</v>
      </c>
    </row>
    <row r="4" spans="1:31" x14ac:dyDescent="0.25">
      <c r="A4" s="17">
        <v>44104</v>
      </c>
      <c r="B4" s="18">
        <v>300</v>
      </c>
      <c r="C4" s="18">
        <v>400</v>
      </c>
      <c r="D4" s="18">
        <v>500</v>
      </c>
      <c r="E4" s="18">
        <v>1000</v>
      </c>
      <c r="F4" s="18">
        <v>750</v>
      </c>
      <c r="G4" s="18">
        <v>1000</v>
      </c>
      <c r="H4" s="18">
        <v>1000</v>
      </c>
      <c r="I4" s="18">
        <v>1000</v>
      </c>
      <c r="J4" s="18">
        <v>1002</v>
      </c>
      <c r="K4" s="18">
        <v>1000</v>
      </c>
      <c r="L4" s="18">
        <v>1000</v>
      </c>
      <c r="M4" s="18">
        <v>1003</v>
      </c>
      <c r="N4" s="18">
        <v>1000</v>
      </c>
      <c r="O4" s="18">
        <v>1000</v>
      </c>
      <c r="P4" s="18">
        <v>1000</v>
      </c>
      <c r="Q4" s="19">
        <f t="shared" si="0"/>
        <v>2020</v>
      </c>
      <c r="R4" s="19" t="str">
        <f t="shared" si="1"/>
        <v>3</v>
      </c>
    </row>
    <row r="5" spans="1:31" x14ac:dyDescent="0.25">
      <c r="A5" s="17">
        <v>44196</v>
      </c>
      <c r="B5" s="18">
        <v>300</v>
      </c>
      <c r="C5" s="18">
        <v>400</v>
      </c>
      <c r="D5" s="18">
        <v>500</v>
      </c>
      <c r="E5" s="18">
        <v>1000</v>
      </c>
      <c r="F5" s="18">
        <v>750</v>
      </c>
      <c r="G5" s="18">
        <v>1000</v>
      </c>
      <c r="H5" s="18">
        <v>1000</v>
      </c>
      <c r="I5" s="18">
        <v>1000</v>
      </c>
      <c r="J5" s="18">
        <v>1002</v>
      </c>
      <c r="K5" s="18">
        <v>1000</v>
      </c>
      <c r="L5" s="18">
        <v>1000</v>
      </c>
      <c r="M5" s="18">
        <v>1003</v>
      </c>
      <c r="N5" s="18">
        <v>1000</v>
      </c>
      <c r="O5" s="18">
        <v>1000</v>
      </c>
      <c r="P5" s="18">
        <v>1000</v>
      </c>
      <c r="Q5" s="19">
        <f>YEAR(A5)</f>
        <v>2020</v>
      </c>
      <c r="R5" s="19" t="str">
        <f>CHOOSE(MONTH(A5),"1","1","1","2","2","2","3","3","3","4","4","4")</f>
        <v>4</v>
      </c>
    </row>
    <row r="6" spans="1:31" x14ac:dyDescent="0.25">
      <c r="A6" s="2">
        <v>44227</v>
      </c>
      <c r="B6" s="5">
        <v>0</v>
      </c>
      <c r="C6" s="5">
        <v>14728</v>
      </c>
      <c r="D6" s="5">
        <v>10456</v>
      </c>
      <c r="E6" s="5">
        <v>14377</v>
      </c>
      <c r="F6" s="5">
        <v>22961</v>
      </c>
      <c r="G6" s="5">
        <v>6108</v>
      </c>
      <c r="H6" s="5">
        <v>5291</v>
      </c>
      <c r="I6" s="5">
        <v>9786</v>
      </c>
      <c r="J6" s="5">
        <v>3323</v>
      </c>
      <c r="K6" s="5">
        <v>6378</v>
      </c>
      <c r="L6" s="5">
        <v>3909</v>
      </c>
      <c r="M6" s="5">
        <v>9959</v>
      </c>
      <c r="N6" s="5">
        <v>1999</v>
      </c>
      <c r="O6" s="5">
        <v>9367</v>
      </c>
      <c r="P6" s="5">
        <v>6402</v>
      </c>
      <c r="Q6">
        <f>YEAR(A6)</f>
        <v>2021</v>
      </c>
      <c r="R6" t="str">
        <f>CHOOSE(MONTH(A6),"1","1","1","2","2","2","3","3","3","4","4","4")</f>
        <v>1</v>
      </c>
    </row>
    <row r="7" spans="1:31" x14ac:dyDescent="0.25">
      <c r="A7" s="2">
        <v>44255</v>
      </c>
      <c r="B7" s="5">
        <v>175</v>
      </c>
      <c r="C7" s="5">
        <v>19611</v>
      </c>
      <c r="D7" s="5">
        <v>2256</v>
      </c>
      <c r="E7" s="5">
        <v>15998</v>
      </c>
      <c r="F7" s="5">
        <v>10987</v>
      </c>
      <c r="G7" s="5">
        <v>5330</v>
      </c>
      <c r="H7" s="5">
        <v>1264</v>
      </c>
      <c r="I7" s="5">
        <v>6848</v>
      </c>
      <c r="J7" s="5">
        <v>9146</v>
      </c>
      <c r="K7" s="5">
        <v>6399</v>
      </c>
      <c r="L7" s="5">
        <v>4218</v>
      </c>
      <c r="M7" s="5">
        <v>6240</v>
      </c>
      <c r="N7" s="5">
        <v>1641</v>
      </c>
      <c r="O7" s="5">
        <v>2258</v>
      </c>
      <c r="P7" s="5">
        <v>5683</v>
      </c>
      <c r="Q7">
        <f t="shared" ref="Q7:Q65" si="2">YEAR(A7)</f>
        <v>2021</v>
      </c>
      <c r="R7" t="str">
        <f t="shared" ref="R7:R65" si="3">CHOOSE(MONTH(A7),"1","1","1","2","2","2","3","3","3","4","4","4")</f>
        <v>1</v>
      </c>
    </row>
    <row r="8" spans="1:31" x14ac:dyDescent="0.25">
      <c r="A8" s="2">
        <v>44286</v>
      </c>
      <c r="B8" s="5">
        <v>9937</v>
      </c>
      <c r="C8" s="5">
        <v>15439</v>
      </c>
      <c r="D8" s="5">
        <v>6018</v>
      </c>
      <c r="E8" s="5">
        <v>6425</v>
      </c>
      <c r="F8" s="5">
        <v>3432</v>
      </c>
      <c r="G8" s="5">
        <v>2430</v>
      </c>
      <c r="H8" s="5">
        <v>6885</v>
      </c>
      <c r="I8" s="5">
        <v>2583</v>
      </c>
      <c r="J8" s="5">
        <v>8858</v>
      </c>
      <c r="K8" s="5">
        <v>3125</v>
      </c>
      <c r="L8" s="5">
        <v>1649</v>
      </c>
      <c r="M8" s="5">
        <v>3738</v>
      </c>
      <c r="N8" s="5">
        <v>7075</v>
      </c>
      <c r="O8" s="5">
        <v>1855</v>
      </c>
      <c r="P8" s="5">
        <v>3054</v>
      </c>
      <c r="Q8">
        <f t="shared" si="2"/>
        <v>2021</v>
      </c>
      <c r="R8" t="str">
        <f t="shared" si="3"/>
        <v>1</v>
      </c>
    </row>
    <row r="9" spans="1:31" x14ac:dyDescent="0.25">
      <c r="A9" s="2">
        <v>44316</v>
      </c>
      <c r="B9" s="5">
        <v>2487</v>
      </c>
      <c r="C9" s="5">
        <v>19314</v>
      </c>
      <c r="D9" s="5">
        <v>5264</v>
      </c>
      <c r="E9" s="5">
        <v>9686</v>
      </c>
      <c r="F9" s="5">
        <v>11533</v>
      </c>
      <c r="G9" s="5">
        <v>2673</v>
      </c>
      <c r="H9" s="5">
        <v>2506</v>
      </c>
      <c r="I9" s="5">
        <v>8780</v>
      </c>
      <c r="J9" s="5">
        <v>3072</v>
      </c>
      <c r="K9" s="5">
        <v>6433</v>
      </c>
      <c r="L9" s="5">
        <v>4528</v>
      </c>
      <c r="M9" s="5">
        <v>5206</v>
      </c>
      <c r="N9" s="5">
        <v>5703</v>
      </c>
      <c r="O9" s="5">
        <v>2293</v>
      </c>
      <c r="P9" s="5">
        <v>7090</v>
      </c>
      <c r="Q9">
        <f t="shared" si="2"/>
        <v>2021</v>
      </c>
      <c r="R9" t="str">
        <f t="shared" si="3"/>
        <v>2</v>
      </c>
    </row>
    <row r="10" spans="1:31" x14ac:dyDescent="0.25">
      <c r="A10" s="2">
        <v>44347</v>
      </c>
      <c r="B10" s="5">
        <v>0</v>
      </c>
      <c r="C10" s="5">
        <v>7881</v>
      </c>
      <c r="D10" s="5">
        <v>6800</v>
      </c>
      <c r="E10" s="5">
        <v>18243</v>
      </c>
      <c r="F10" s="5">
        <v>16731</v>
      </c>
      <c r="G10" s="5">
        <v>9944</v>
      </c>
      <c r="H10" s="5">
        <v>9112</v>
      </c>
      <c r="I10" s="5">
        <v>3499</v>
      </c>
      <c r="J10" s="5">
        <v>2020</v>
      </c>
      <c r="K10" s="5">
        <v>3197</v>
      </c>
      <c r="L10" s="5">
        <v>2387</v>
      </c>
      <c r="M10" s="5">
        <v>7198</v>
      </c>
      <c r="N10" s="5">
        <v>9425</v>
      </c>
      <c r="O10" s="5">
        <v>1562</v>
      </c>
      <c r="P10" s="5">
        <v>1311</v>
      </c>
      <c r="Q10">
        <f t="shared" si="2"/>
        <v>2021</v>
      </c>
      <c r="R10" t="str">
        <f t="shared" si="3"/>
        <v>2</v>
      </c>
    </row>
    <row r="11" spans="1:31" x14ac:dyDescent="0.25">
      <c r="A11" s="2">
        <v>44377</v>
      </c>
      <c r="B11" s="5">
        <v>4399</v>
      </c>
      <c r="C11" s="5">
        <v>21309</v>
      </c>
      <c r="D11" s="5">
        <v>6469</v>
      </c>
      <c r="E11" s="5">
        <v>9272</v>
      </c>
      <c r="F11" s="5">
        <v>11824</v>
      </c>
      <c r="G11" s="5">
        <v>2022</v>
      </c>
      <c r="H11" s="5">
        <v>4605</v>
      </c>
      <c r="I11" s="5">
        <v>4506</v>
      </c>
      <c r="J11" s="5">
        <v>9176</v>
      </c>
      <c r="K11" s="5">
        <v>8166</v>
      </c>
      <c r="L11" s="5">
        <v>5904</v>
      </c>
      <c r="M11" s="5">
        <v>5539</v>
      </c>
      <c r="N11" s="5">
        <v>6726</v>
      </c>
      <c r="O11" s="5">
        <v>4444</v>
      </c>
      <c r="P11" s="5">
        <v>2185</v>
      </c>
      <c r="Q11">
        <f t="shared" si="2"/>
        <v>2021</v>
      </c>
      <c r="R11" t="str">
        <f t="shared" si="3"/>
        <v>2</v>
      </c>
    </row>
    <row r="12" spans="1:31" x14ac:dyDescent="0.25">
      <c r="A12" s="2">
        <v>44408</v>
      </c>
      <c r="B12" s="5">
        <v>7480</v>
      </c>
      <c r="C12" s="5">
        <v>22808</v>
      </c>
      <c r="D12" s="5">
        <v>6948</v>
      </c>
      <c r="E12" s="5">
        <v>9812</v>
      </c>
      <c r="F12" s="5">
        <v>9972</v>
      </c>
      <c r="G12" s="5">
        <v>8167</v>
      </c>
      <c r="H12" s="5">
        <v>7057</v>
      </c>
      <c r="I12" s="5">
        <v>3038</v>
      </c>
      <c r="J12" s="5">
        <v>3392</v>
      </c>
      <c r="K12" s="5">
        <v>7018</v>
      </c>
      <c r="L12" s="5">
        <v>5740</v>
      </c>
      <c r="M12" s="5">
        <v>1957</v>
      </c>
      <c r="N12" s="5">
        <v>7978</v>
      </c>
      <c r="O12" s="5">
        <v>5836</v>
      </c>
      <c r="P12" s="5">
        <v>6837</v>
      </c>
      <c r="Q12">
        <f t="shared" si="2"/>
        <v>2021</v>
      </c>
      <c r="R12" t="str">
        <f t="shared" si="3"/>
        <v>3</v>
      </c>
    </row>
    <row r="13" spans="1:31" x14ac:dyDescent="0.25">
      <c r="A13" s="2">
        <v>44439</v>
      </c>
      <c r="B13" s="5">
        <v>2971</v>
      </c>
      <c r="C13" s="5">
        <v>11772</v>
      </c>
      <c r="D13" s="5">
        <v>5277</v>
      </c>
      <c r="E13" s="5">
        <v>20425</v>
      </c>
      <c r="F13" s="5">
        <v>11869</v>
      </c>
      <c r="G13" s="5">
        <v>9471</v>
      </c>
      <c r="H13" s="5">
        <v>3913</v>
      </c>
      <c r="I13" s="5">
        <v>2148</v>
      </c>
      <c r="J13" s="5">
        <v>3022</v>
      </c>
      <c r="K13" s="5">
        <v>2190</v>
      </c>
      <c r="L13" s="5">
        <v>6135</v>
      </c>
      <c r="M13" s="5">
        <v>9119</v>
      </c>
      <c r="N13" s="5">
        <v>8544</v>
      </c>
      <c r="O13" s="5">
        <v>6439</v>
      </c>
      <c r="P13" s="5">
        <v>1333</v>
      </c>
      <c r="Q13">
        <f t="shared" si="2"/>
        <v>2021</v>
      </c>
      <c r="R13" t="str">
        <f t="shared" si="3"/>
        <v>3</v>
      </c>
    </row>
    <row r="14" spans="1:31" x14ac:dyDescent="0.25">
      <c r="A14" s="2">
        <v>44469</v>
      </c>
      <c r="B14" s="5">
        <v>0</v>
      </c>
      <c r="C14" s="5">
        <v>22566</v>
      </c>
      <c r="D14" s="5">
        <v>5358</v>
      </c>
      <c r="E14" s="5">
        <v>16721</v>
      </c>
      <c r="F14" s="5">
        <v>17858</v>
      </c>
      <c r="G14" s="5">
        <v>1505</v>
      </c>
      <c r="H14" s="5">
        <v>9336</v>
      </c>
      <c r="I14" s="5">
        <v>9845</v>
      </c>
      <c r="J14" s="5">
        <v>1719</v>
      </c>
      <c r="K14" s="5">
        <v>9400</v>
      </c>
      <c r="L14" s="5">
        <v>3488</v>
      </c>
      <c r="M14" s="5">
        <v>5441</v>
      </c>
      <c r="N14" s="5">
        <v>7793</v>
      </c>
      <c r="O14" s="5">
        <v>9794</v>
      </c>
      <c r="P14" s="5">
        <v>4182</v>
      </c>
      <c r="Q14">
        <f t="shared" si="2"/>
        <v>2021</v>
      </c>
      <c r="R14" t="str">
        <f t="shared" si="3"/>
        <v>3</v>
      </c>
    </row>
    <row r="15" spans="1:31" x14ac:dyDescent="0.25">
      <c r="A15" s="2">
        <v>44500</v>
      </c>
      <c r="B15" s="5">
        <v>2415</v>
      </c>
      <c r="C15" s="5">
        <v>17890</v>
      </c>
      <c r="D15" s="5">
        <v>2669</v>
      </c>
      <c r="E15" s="5">
        <v>13452</v>
      </c>
      <c r="F15" s="5">
        <v>8299</v>
      </c>
      <c r="G15" s="5">
        <v>3436</v>
      </c>
      <c r="H15" s="5">
        <v>6605</v>
      </c>
      <c r="I15" s="5">
        <v>8438</v>
      </c>
      <c r="J15" s="5">
        <v>1440</v>
      </c>
      <c r="K15" s="5">
        <v>4142</v>
      </c>
      <c r="L15" s="5">
        <v>4723</v>
      </c>
      <c r="M15" s="5">
        <v>1124</v>
      </c>
      <c r="N15" s="5">
        <v>2834</v>
      </c>
      <c r="O15" s="5">
        <v>8167</v>
      </c>
      <c r="P15" s="5">
        <v>3816</v>
      </c>
      <c r="Q15">
        <f t="shared" si="2"/>
        <v>2021</v>
      </c>
      <c r="R15" t="str">
        <f t="shared" si="3"/>
        <v>4</v>
      </c>
    </row>
    <row r="16" spans="1:31" x14ac:dyDescent="0.25">
      <c r="A16" s="2">
        <v>44530</v>
      </c>
      <c r="B16" s="5">
        <v>0</v>
      </c>
      <c r="C16" s="5">
        <v>19798</v>
      </c>
      <c r="D16" s="5">
        <v>340</v>
      </c>
      <c r="E16" s="5">
        <v>19865</v>
      </c>
      <c r="F16" s="5">
        <v>10425</v>
      </c>
      <c r="G16" s="5">
        <v>8064</v>
      </c>
      <c r="H16" s="5">
        <v>6884</v>
      </c>
      <c r="I16" s="5">
        <v>4614</v>
      </c>
      <c r="J16" s="5">
        <v>1486</v>
      </c>
      <c r="K16" s="5">
        <v>5060</v>
      </c>
      <c r="L16" s="5">
        <v>5899</v>
      </c>
      <c r="M16" s="5">
        <v>5215</v>
      </c>
      <c r="N16" s="5">
        <v>2433</v>
      </c>
      <c r="O16" s="5">
        <v>5782</v>
      </c>
      <c r="P16" s="5">
        <v>4991</v>
      </c>
      <c r="Q16">
        <f t="shared" si="2"/>
        <v>2021</v>
      </c>
      <c r="R16" t="str">
        <f t="shared" si="3"/>
        <v>4</v>
      </c>
    </row>
    <row r="17" spans="1:18" x14ac:dyDescent="0.25">
      <c r="A17" s="2">
        <v>44561</v>
      </c>
      <c r="B17" s="5">
        <v>18697</v>
      </c>
      <c r="C17" s="5">
        <v>14520</v>
      </c>
      <c r="D17" s="5">
        <v>10399</v>
      </c>
      <c r="E17" s="5">
        <v>11357</v>
      </c>
      <c r="F17" s="5">
        <v>2245</v>
      </c>
      <c r="G17" s="5">
        <v>7320</v>
      </c>
      <c r="H17" s="5">
        <v>3024</v>
      </c>
      <c r="I17" s="5">
        <v>5633</v>
      </c>
      <c r="J17" s="5">
        <v>7845</v>
      </c>
      <c r="K17" s="5">
        <v>6360</v>
      </c>
      <c r="L17" s="5">
        <v>9241</v>
      </c>
      <c r="M17" s="5">
        <v>1568</v>
      </c>
      <c r="N17" s="5">
        <v>4556</v>
      </c>
      <c r="O17" s="5">
        <v>5071</v>
      </c>
      <c r="P17" s="5">
        <v>6600</v>
      </c>
      <c r="Q17">
        <f t="shared" si="2"/>
        <v>2021</v>
      </c>
      <c r="R17" t="str">
        <f t="shared" si="3"/>
        <v>4</v>
      </c>
    </row>
    <row r="18" spans="1:18" x14ac:dyDescent="0.25">
      <c r="A18" s="2">
        <v>44592</v>
      </c>
      <c r="B18" s="5">
        <v>9885</v>
      </c>
      <c r="C18" s="5">
        <v>15114</v>
      </c>
      <c r="D18" s="5">
        <v>23367</v>
      </c>
      <c r="E18" s="5">
        <v>0</v>
      </c>
      <c r="F18" s="5">
        <v>28944</v>
      </c>
      <c r="G18" s="5">
        <v>4326</v>
      </c>
      <c r="H18" s="5">
        <v>1488</v>
      </c>
      <c r="I18" s="5">
        <v>7675</v>
      </c>
      <c r="J18" s="5">
        <v>9658</v>
      </c>
      <c r="K18" s="5">
        <v>8946</v>
      </c>
      <c r="L18" s="5">
        <v>9664</v>
      </c>
      <c r="M18" s="5">
        <v>9797</v>
      </c>
      <c r="N18" s="5">
        <v>7981</v>
      </c>
      <c r="O18" s="5">
        <v>7990</v>
      </c>
      <c r="P18" s="5">
        <v>9784</v>
      </c>
      <c r="Q18">
        <f t="shared" si="2"/>
        <v>2022</v>
      </c>
      <c r="R18" t="str">
        <f t="shared" si="3"/>
        <v>1</v>
      </c>
    </row>
    <row r="19" spans="1:18" x14ac:dyDescent="0.25">
      <c r="A19" s="2">
        <v>44620</v>
      </c>
      <c r="B19" s="5">
        <v>11316</v>
      </c>
      <c r="C19" s="5">
        <v>3768</v>
      </c>
      <c r="D19" s="5">
        <v>16908</v>
      </c>
      <c r="E19" s="5">
        <v>48</v>
      </c>
      <c r="F19" s="5">
        <v>15000</v>
      </c>
      <c r="G19" s="5">
        <v>2867</v>
      </c>
      <c r="H19" s="5">
        <v>5552</v>
      </c>
      <c r="I19" s="5">
        <v>6941</v>
      </c>
      <c r="J19" s="5">
        <v>3878</v>
      </c>
      <c r="K19" s="5">
        <v>5868</v>
      </c>
      <c r="L19" s="5">
        <v>4937</v>
      </c>
      <c r="M19" s="5">
        <v>5993</v>
      </c>
      <c r="N19" s="5">
        <v>1345</v>
      </c>
      <c r="O19" s="5">
        <v>8374</v>
      </c>
      <c r="P19" s="5">
        <v>1285</v>
      </c>
      <c r="Q19">
        <f t="shared" si="2"/>
        <v>2022</v>
      </c>
      <c r="R19" t="str">
        <f t="shared" si="3"/>
        <v>1</v>
      </c>
    </row>
    <row r="20" spans="1:18" x14ac:dyDescent="0.25">
      <c r="A20" s="2">
        <v>44651</v>
      </c>
      <c r="B20" s="5">
        <v>12578</v>
      </c>
      <c r="C20" s="5">
        <v>3599</v>
      </c>
      <c r="D20" s="5">
        <v>12146</v>
      </c>
      <c r="E20" s="5">
        <v>5073</v>
      </c>
      <c r="F20" s="5">
        <v>7810</v>
      </c>
      <c r="G20" s="5">
        <v>3578</v>
      </c>
      <c r="H20" s="5">
        <v>4703</v>
      </c>
      <c r="I20" s="5">
        <v>7489</v>
      </c>
      <c r="J20" s="5">
        <v>3645</v>
      </c>
      <c r="K20" s="5">
        <v>2578</v>
      </c>
      <c r="L20" s="5">
        <v>8385</v>
      </c>
      <c r="M20" s="5">
        <v>2842</v>
      </c>
      <c r="N20" s="5">
        <v>2108</v>
      </c>
      <c r="O20" s="5">
        <v>3395</v>
      </c>
      <c r="P20" s="5">
        <v>2483</v>
      </c>
      <c r="Q20">
        <f t="shared" si="2"/>
        <v>2022</v>
      </c>
      <c r="R20" t="str">
        <f t="shared" si="3"/>
        <v>1</v>
      </c>
    </row>
    <row r="21" spans="1:18" x14ac:dyDescent="0.25">
      <c r="A21" s="2">
        <v>44681</v>
      </c>
      <c r="B21" s="5">
        <v>3497</v>
      </c>
      <c r="C21" s="5">
        <v>250</v>
      </c>
      <c r="D21" s="5">
        <v>11747</v>
      </c>
      <c r="E21" s="5">
        <v>9256</v>
      </c>
      <c r="F21" s="5">
        <v>16500</v>
      </c>
      <c r="G21" s="5">
        <v>1574</v>
      </c>
      <c r="H21" s="5">
        <v>8832</v>
      </c>
      <c r="I21" s="5">
        <v>4772</v>
      </c>
      <c r="J21" s="5">
        <v>3097</v>
      </c>
      <c r="K21" s="5">
        <v>2841</v>
      </c>
      <c r="L21" s="5">
        <v>4740</v>
      </c>
      <c r="M21" s="5">
        <v>5307</v>
      </c>
      <c r="N21" s="5">
        <v>1354</v>
      </c>
      <c r="O21" s="5">
        <v>7662</v>
      </c>
      <c r="P21" s="5">
        <v>1070</v>
      </c>
      <c r="Q21">
        <f t="shared" si="2"/>
        <v>2022</v>
      </c>
      <c r="R21" t="str">
        <f t="shared" si="3"/>
        <v>2</v>
      </c>
    </row>
    <row r="22" spans="1:18" x14ac:dyDescent="0.25">
      <c r="A22" s="2">
        <v>44712</v>
      </c>
      <c r="B22" s="5">
        <v>14493</v>
      </c>
      <c r="C22" s="5">
        <v>0</v>
      </c>
      <c r="D22" s="5">
        <v>18546</v>
      </c>
      <c r="E22" s="5">
        <v>7747</v>
      </c>
      <c r="F22" s="5">
        <v>15263</v>
      </c>
      <c r="G22" s="5">
        <v>7276</v>
      </c>
      <c r="H22" s="5">
        <v>3186</v>
      </c>
      <c r="I22" s="5">
        <v>4553</v>
      </c>
      <c r="J22" s="5">
        <v>9396</v>
      </c>
      <c r="K22" s="5">
        <v>7266</v>
      </c>
      <c r="L22" s="5">
        <v>5840</v>
      </c>
      <c r="M22" s="5">
        <v>2580</v>
      </c>
      <c r="N22" s="5">
        <v>4899</v>
      </c>
      <c r="O22" s="5">
        <v>2977</v>
      </c>
      <c r="P22" s="5">
        <v>8075</v>
      </c>
      <c r="Q22">
        <f t="shared" si="2"/>
        <v>2022</v>
      </c>
      <c r="R22" t="str">
        <f t="shared" si="3"/>
        <v>2</v>
      </c>
    </row>
    <row r="23" spans="1:18" x14ac:dyDescent="0.25">
      <c r="A23" s="2">
        <v>44742</v>
      </c>
      <c r="B23" s="5">
        <v>13864</v>
      </c>
      <c r="C23" s="5">
        <v>469</v>
      </c>
      <c r="D23" s="5">
        <v>15772</v>
      </c>
      <c r="E23" s="5">
        <v>7502</v>
      </c>
      <c r="F23" s="5">
        <v>11786</v>
      </c>
      <c r="G23" s="5">
        <v>4170</v>
      </c>
      <c r="H23" s="5">
        <v>3452</v>
      </c>
      <c r="I23" s="5">
        <v>8514</v>
      </c>
      <c r="J23" s="5">
        <v>5100</v>
      </c>
      <c r="K23" s="5">
        <v>3441</v>
      </c>
      <c r="L23" s="5">
        <v>2755</v>
      </c>
      <c r="M23" s="5">
        <v>4679</v>
      </c>
      <c r="N23" s="5">
        <v>3719</v>
      </c>
      <c r="O23" s="5">
        <v>7242</v>
      </c>
      <c r="P23" s="5">
        <v>6321</v>
      </c>
      <c r="Q23">
        <f t="shared" si="2"/>
        <v>2022</v>
      </c>
      <c r="R23" t="str">
        <f t="shared" si="3"/>
        <v>2</v>
      </c>
    </row>
    <row r="24" spans="1:18" x14ac:dyDescent="0.25">
      <c r="A24" s="2">
        <v>44773</v>
      </c>
      <c r="B24" s="5">
        <v>20214</v>
      </c>
      <c r="C24" s="5">
        <v>19366</v>
      </c>
      <c r="D24" s="5">
        <v>17045</v>
      </c>
      <c r="E24" s="5">
        <v>0</v>
      </c>
      <c r="F24" s="5">
        <v>10195</v>
      </c>
      <c r="G24" s="5">
        <v>9399</v>
      </c>
      <c r="H24" s="5">
        <v>2745</v>
      </c>
      <c r="I24" s="5">
        <v>8430</v>
      </c>
      <c r="J24" s="5">
        <v>8655</v>
      </c>
      <c r="K24" s="5">
        <v>8654</v>
      </c>
      <c r="L24" s="5">
        <v>1824</v>
      </c>
      <c r="M24" s="5">
        <v>5695</v>
      </c>
      <c r="N24" s="5">
        <v>8468</v>
      </c>
      <c r="O24" s="5">
        <v>6399</v>
      </c>
      <c r="P24" s="5">
        <v>6552</v>
      </c>
      <c r="Q24">
        <f t="shared" si="2"/>
        <v>2022</v>
      </c>
      <c r="R24" t="str">
        <f t="shared" si="3"/>
        <v>3</v>
      </c>
    </row>
    <row r="25" spans="1:18" x14ac:dyDescent="0.25">
      <c r="A25" s="2">
        <v>44804</v>
      </c>
      <c r="B25" s="5">
        <v>7726</v>
      </c>
      <c r="C25" s="5">
        <v>0</v>
      </c>
      <c r="D25" s="5">
        <v>14161</v>
      </c>
      <c r="E25" s="5">
        <v>7981</v>
      </c>
      <c r="F25" s="5">
        <v>15510</v>
      </c>
      <c r="G25" s="5">
        <v>7281</v>
      </c>
      <c r="H25" s="5">
        <v>4489</v>
      </c>
      <c r="I25" s="5">
        <v>2546</v>
      </c>
      <c r="J25" s="5">
        <v>3343</v>
      </c>
      <c r="K25" s="5">
        <v>3471</v>
      </c>
      <c r="L25" s="5">
        <v>6525</v>
      </c>
      <c r="M25" s="5">
        <v>9992</v>
      </c>
      <c r="N25" s="5">
        <v>2331</v>
      </c>
      <c r="O25" s="5">
        <v>2099</v>
      </c>
      <c r="P25" s="5">
        <v>3301</v>
      </c>
      <c r="Q25">
        <f t="shared" si="2"/>
        <v>2022</v>
      </c>
      <c r="R25" t="str">
        <f t="shared" si="3"/>
        <v>3</v>
      </c>
    </row>
    <row r="26" spans="1:18" x14ac:dyDescent="0.25">
      <c r="A26" s="2">
        <v>44834</v>
      </c>
      <c r="B26" s="5">
        <v>6018</v>
      </c>
      <c r="C26" s="5">
        <v>8954</v>
      </c>
      <c r="D26" s="5">
        <v>17468</v>
      </c>
      <c r="E26" s="5">
        <v>1911</v>
      </c>
      <c r="F26" s="5">
        <v>22901</v>
      </c>
      <c r="G26" s="5">
        <v>2812</v>
      </c>
      <c r="H26" s="5">
        <v>8237</v>
      </c>
      <c r="I26" s="5">
        <v>1646</v>
      </c>
      <c r="J26" s="5">
        <v>4805</v>
      </c>
      <c r="K26" s="5">
        <v>7868</v>
      </c>
      <c r="L26" s="5">
        <v>3299</v>
      </c>
      <c r="M26" s="5">
        <v>9160</v>
      </c>
      <c r="N26" s="5">
        <v>6339</v>
      </c>
      <c r="O26" s="5">
        <v>9269</v>
      </c>
      <c r="P26" s="5">
        <v>3816</v>
      </c>
      <c r="Q26">
        <f t="shared" si="2"/>
        <v>2022</v>
      </c>
      <c r="R26" t="str">
        <f t="shared" si="3"/>
        <v>3</v>
      </c>
    </row>
    <row r="27" spans="1:18" x14ac:dyDescent="0.25">
      <c r="A27" s="2">
        <v>44865</v>
      </c>
      <c r="B27" s="5">
        <v>13840</v>
      </c>
      <c r="C27" s="5">
        <v>0</v>
      </c>
      <c r="D27" s="5">
        <v>24973</v>
      </c>
      <c r="E27" s="5">
        <v>2311</v>
      </c>
      <c r="F27" s="5">
        <v>24198</v>
      </c>
      <c r="G27" s="5">
        <v>3238</v>
      </c>
      <c r="H27" s="5">
        <v>8027</v>
      </c>
      <c r="I27" s="5">
        <v>6255</v>
      </c>
      <c r="J27" s="5">
        <v>9237</v>
      </c>
      <c r="K27" s="5">
        <v>7456</v>
      </c>
      <c r="L27" s="5">
        <v>3587</v>
      </c>
      <c r="M27" s="5">
        <v>8102</v>
      </c>
      <c r="N27" s="5">
        <v>8751</v>
      </c>
      <c r="O27" s="5">
        <v>4562</v>
      </c>
      <c r="P27" s="5">
        <v>6107</v>
      </c>
      <c r="Q27">
        <f t="shared" si="2"/>
        <v>2022</v>
      </c>
      <c r="R27" t="str">
        <f t="shared" si="3"/>
        <v>4</v>
      </c>
    </row>
    <row r="28" spans="1:18" x14ac:dyDescent="0.25">
      <c r="A28" s="2">
        <v>44895</v>
      </c>
      <c r="B28" s="5">
        <v>11848</v>
      </c>
      <c r="C28" s="5">
        <v>1937</v>
      </c>
      <c r="D28" s="5">
        <v>20736</v>
      </c>
      <c r="E28" s="5">
        <v>36</v>
      </c>
      <c r="F28" s="5">
        <v>19750</v>
      </c>
      <c r="G28" s="5">
        <v>3976</v>
      </c>
      <c r="H28" s="5">
        <v>2310</v>
      </c>
      <c r="I28" s="5">
        <v>6200</v>
      </c>
      <c r="J28" s="5">
        <v>9240</v>
      </c>
      <c r="K28" s="5">
        <v>7904</v>
      </c>
      <c r="L28" s="5">
        <v>1470</v>
      </c>
      <c r="M28" s="5">
        <v>7957</v>
      </c>
      <c r="N28" s="5">
        <v>2518</v>
      </c>
      <c r="O28" s="5">
        <v>4547</v>
      </c>
      <c r="P28" s="5">
        <v>8184</v>
      </c>
      <c r="Q28">
        <f t="shared" si="2"/>
        <v>2022</v>
      </c>
      <c r="R28" t="str">
        <f t="shared" si="3"/>
        <v>4</v>
      </c>
    </row>
    <row r="29" spans="1:18" x14ac:dyDescent="0.25">
      <c r="A29" s="2">
        <v>44926</v>
      </c>
      <c r="B29" s="5">
        <v>17219</v>
      </c>
      <c r="C29" s="5">
        <v>4940</v>
      </c>
      <c r="D29" s="5">
        <v>13695</v>
      </c>
      <c r="E29" s="5">
        <v>8890</v>
      </c>
      <c r="F29" s="5">
        <v>6780</v>
      </c>
      <c r="G29" s="5">
        <v>1259</v>
      </c>
      <c r="H29" s="5">
        <v>4848</v>
      </c>
      <c r="I29" s="5">
        <v>2502</v>
      </c>
      <c r="J29" s="5">
        <v>5351</v>
      </c>
      <c r="K29" s="5">
        <v>3601</v>
      </c>
      <c r="L29" s="5">
        <v>5475</v>
      </c>
      <c r="M29" s="5">
        <v>8052</v>
      </c>
      <c r="N29" s="5">
        <v>8640</v>
      </c>
      <c r="O29" s="5">
        <v>4845</v>
      </c>
      <c r="P29" s="5">
        <v>6951</v>
      </c>
      <c r="Q29">
        <f t="shared" si="2"/>
        <v>2022</v>
      </c>
      <c r="R29" t="str">
        <f t="shared" si="3"/>
        <v>4</v>
      </c>
    </row>
    <row r="30" spans="1:18" x14ac:dyDescent="0.25">
      <c r="A30" s="2">
        <v>44957</v>
      </c>
      <c r="B30" s="16">
        <v>19539</v>
      </c>
      <c r="C30" s="16">
        <v>5984</v>
      </c>
      <c r="D30" s="5">
        <v>6060</v>
      </c>
      <c r="E30" s="5">
        <v>7418</v>
      </c>
      <c r="F30" s="5">
        <v>9846</v>
      </c>
      <c r="G30" s="5">
        <v>5991</v>
      </c>
      <c r="H30" s="5">
        <v>1412</v>
      </c>
      <c r="I30" s="5">
        <v>2753</v>
      </c>
      <c r="J30" s="5">
        <v>6722</v>
      </c>
      <c r="K30" s="5">
        <v>1138</v>
      </c>
      <c r="L30" s="5">
        <v>3933</v>
      </c>
      <c r="M30" s="5">
        <v>1474</v>
      </c>
      <c r="N30" s="5">
        <v>5975</v>
      </c>
      <c r="O30" s="5">
        <v>9603</v>
      </c>
      <c r="P30" s="5">
        <v>9846</v>
      </c>
      <c r="Q30">
        <f t="shared" si="2"/>
        <v>2023</v>
      </c>
      <c r="R30" t="str">
        <f t="shared" si="3"/>
        <v>1</v>
      </c>
    </row>
    <row r="31" spans="1:18" x14ac:dyDescent="0.25">
      <c r="A31" s="2">
        <v>44985</v>
      </c>
      <c r="B31" s="16">
        <v>7454</v>
      </c>
      <c r="C31" s="16">
        <v>4078</v>
      </c>
      <c r="D31" s="5">
        <v>8395</v>
      </c>
      <c r="E31" s="5">
        <v>24244</v>
      </c>
      <c r="F31" s="5">
        <v>16439</v>
      </c>
      <c r="G31" s="5">
        <v>8979</v>
      </c>
      <c r="H31" s="5">
        <v>3396</v>
      </c>
      <c r="I31" s="5">
        <v>3264</v>
      </c>
      <c r="J31" s="5">
        <v>9397</v>
      </c>
      <c r="K31" s="5">
        <v>4920</v>
      </c>
      <c r="L31" s="5">
        <v>1724</v>
      </c>
      <c r="M31" s="5">
        <v>9109</v>
      </c>
      <c r="N31" s="5">
        <v>3713</v>
      </c>
      <c r="O31" s="5">
        <v>7100</v>
      </c>
      <c r="P31" s="5">
        <v>9008</v>
      </c>
      <c r="Q31">
        <f t="shared" si="2"/>
        <v>2023</v>
      </c>
      <c r="R31" t="str">
        <f t="shared" si="3"/>
        <v>1</v>
      </c>
    </row>
    <row r="32" spans="1:18" x14ac:dyDescent="0.25">
      <c r="A32" s="2">
        <v>45016</v>
      </c>
      <c r="B32" s="16">
        <v>17292</v>
      </c>
      <c r="C32" s="16">
        <v>6093</v>
      </c>
      <c r="D32" s="5">
        <v>5492</v>
      </c>
      <c r="E32" s="5">
        <v>6308</v>
      </c>
      <c r="F32" s="5">
        <v>8044</v>
      </c>
      <c r="G32" s="5">
        <v>7820</v>
      </c>
      <c r="H32" s="5">
        <v>1911</v>
      </c>
      <c r="I32" s="5">
        <v>4806</v>
      </c>
      <c r="J32" s="5">
        <v>1461</v>
      </c>
      <c r="K32" s="5">
        <v>2668</v>
      </c>
      <c r="L32" s="5">
        <v>5416</v>
      </c>
      <c r="M32" s="5">
        <v>6159</v>
      </c>
      <c r="N32" s="5">
        <v>1250</v>
      </c>
      <c r="O32" s="5">
        <v>4588</v>
      </c>
      <c r="P32" s="5">
        <v>7149</v>
      </c>
      <c r="Q32">
        <f t="shared" si="2"/>
        <v>2023</v>
      </c>
      <c r="R32" t="str">
        <f t="shared" si="3"/>
        <v>1</v>
      </c>
    </row>
    <row r="33" spans="1:18" x14ac:dyDescent="0.25">
      <c r="A33" s="2">
        <v>45046</v>
      </c>
      <c r="B33" s="16">
        <v>13580</v>
      </c>
      <c r="C33" s="16">
        <v>1185</v>
      </c>
      <c r="D33" s="5">
        <v>4697</v>
      </c>
      <c r="E33" s="5">
        <v>22975</v>
      </c>
      <c r="F33" s="5">
        <v>15000</v>
      </c>
      <c r="G33" s="5">
        <v>7912</v>
      </c>
      <c r="H33" s="5">
        <v>8824</v>
      </c>
      <c r="I33" s="5">
        <v>8866</v>
      </c>
      <c r="J33" s="5">
        <v>7132</v>
      </c>
      <c r="K33" s="5">
        <v>2210</v>
      </c>
      <c r="L33" s="5">
        <v>1201</v>
      </c>
      <c r="M33" s="5">
        <v>2239</v>
      </c>
      <c r="N33" s="5">
        <v>2496</v>
      </c>
      <c r="O33" s="5">
        <v>6812</v>
      </c>
      <c r="P33" s="5">
        <v>9745</v>
      </c>
      <c r="Q33">
        <f t="shared" si="2"/>
        <v>2023</v>
      </c>
      <c r="R33" t="str">
        <f t="shared" si="3"/>
        <v>2</v>
      </c>
    </row>
    <row r="34" spans="1:18" x14ac:dyDescent="0.25">
      <c r="A34" s="2">
        <v>45077</v>
      </c>
      <c r="B34" s="16">
        <v>20736</v>
      </c>
      <c r="C34" s="16">
        <v>1182</v>
      </c>
      <c r="D34" s="5">
        <v>2354</v>
      </c>
      <c r="E34" s="5">
        <v>16028</v>
      </c>
      <c r="F34" s="5">
        <v>11540</v>
      </c>
      <c r="G34" s="5">
        <v>4848</v>
      </c>
      <c r="H34" s="5">
        <v>6750</v>
      </c>
      <c r="I34" s="5">
        <v>5108</v>
      </c>
      <c r="J34" s="5">
        <v>4005</v>
      </c>
      <c r="K34" s="5">
        <v>8376</v>
      </c>
      <c r="L34" s="5">
        <v>2873</v>
      </c>
      <c r="M34" s="5">
        <v>8129</v>
      </c>
      <c r="N34" s="5">
        <v>2903</v>
      </c>
      <c r="O34" s="5">
        <v>3911</v>
      </c>
      <c r="P34" s="5">
        <v>4939</v>
      </c>
      <c r="Q34">
        <f t="shared" si="2"/>
        <v>2023</v>
      </c>
      <c r="R34" t="str">
        <f t="shared" si="3"/>
        <v>2</v>
      </c>
    </row>
    <row r="35" spans="1:18" x14ac:dyDescent="0.25">
      <c r="A35" s="2">
        <v>45107</v>
      </c>
      <c r="B35" s="16">
        <v>20062</v>
      </c>
      <c r="C35" s="16">
        <v>1887</v>
      </c>
      <c r="D35" s="5">
        <v>1945</v>
      </c>
      <c r="E35" s="5">
        <v>23951</v>
      </c>
      <c r="F35" s="5">
        <v>12033</v>
      </c>
      <c r="G35" s="5">
        <v>2889</v>
      </c>
      <c r="H35" s="5">
        <v>5130</v>
      </c>
      <c r="I35" s="5">
        <v>5093</v>
      </c>
      <c r="J35" s="5">
        <v>7674</v>
      </c>
      <c r="K35" s="5">
        <v>8573</v>
      </c>
      <c r="L35" s="5">
        <v>6304</v>
      </c>
      <c r="M35" s="5">
        <v>9562</v>
      </c>
      <c r="N35" s="5">
        <v>9361</v>
      </c>
      <c r="O35" s="5">
        <v>4221</v>
      </c>
      <c r="P35" s="5">
        <v>1072</v>
      </c>
      <c r="Q35">
        <f t="shared" si="2"/>
        <v>2023</v>
      </c>
      <c r="R35" t="str">
        <f t="shared" si="3"/>
        <v>2</v>
      </c>
    </row>
    <row r="36" spans="1:18" x14ac:dyDescent="0.25">
      <c r="A36" s="2">
        <v>45138</v>
      </c>
      <c r="B36" s="16">
        <v>11566</v>
      </c>
      <c r="C36" s="16">
        <v>17143</v>
      </c>
      <c r="D36" s="5">
        <v>8572</v>
      </c>
      <c r="E36" s="5">
        <v>16873</v>
      </c>
      <c r="F36" s="5">
        <v>2824</v>
      </c>
      <c r="G36" s="5">
        <v>7965</v>
      </c>
      <c r="H36" s="5">
        <v>6874</v>
      </c>
      <c r="I36" s="5">
        <v>3852</v>
      </c>
      <c r="J36" s="5">
        <v>2744</v>
      </c>
      <c r="K36" s="5">
        <v>1995</v>
      </c>
      <c r="L36" s="5">
        <v>3274</v>
      </c>
      <c r="M36" s="5">
        <v>7944</v>
      </c>
      <c r="N36" s="5">
        <v>8667</v>
      </c>
      <c r="O36" s="5">
        <v>5936</v>
      </c>
      <c r="P36" s="5">
        <v>7728</v>
      </c>
      <c r="Q36">
        <f t="shared" si="2"/>
        <v>2023</v>
      </c>
      <c r="R36" t="str">
        <f t="shared" si="3"/>
        <v>3</v>
      </c>
    </row>
    <row r="37" spans="1:18" x14ac:dyDescent="0.25">
      <c r="A37" s="2">
        <v>45169</v>
      </c>
      <c r="B37" s="16">
        <v>20146</v>
      </c>
      <c r="C37" s="16">
        <v>3336</v>
      </c>
      <c r="D37" s="5">
        <v>3303</v>
      </c>
      <c r="E37" s="5">
        <v>13540</v>
      </c>
      <c r="F37" s="5">
        <v>10040</v>
      </c>
      <c r="G37" s="5">
        <v>4520</v>
      </c>
      <c r="H37" s="5">
        <v>5502</v>
      </c>
      <c r="I37" s="5">
        <v>7837</v>
      </c>
      <c r="J37" s="5">
        <v>4778</v>
      </c>
      <c r="K37" s="5">
        <v>5118</v>
      </c>
      <c r="L37" s="5">
        <v>6525</v>
      </c>
      <c r="M37" s="5">
        <v>2166</v>
      </c>
      <c r="N37" s="5">
        <v>7676</v>
      </c>
      <c r="O37" s="5">
        <v>2512</v>
      </c>
      <c r="P37" s="5">
        <v>3731</v>
      </c>
      <c r="Q37">
        <f t="shared" si="2"/>
        <v>2023</v>
      </c>
      <c r="R37" t="str">
        <f t="shared" si="3"/>
        <v>3</v>
      </c>
    </row>
    <row r="38" spans="1:18" x14ac:dyDescent="0.25">
      <c r="A38" s="2">
        <v>45199</v>
      </c>
      <c r="B38" s="16">
        <v>12850</v>
      </c>
      <c r="C38" s="16">
        <v>0</v>
      </c>
      <c r="D38" s="5">
        <v>7769</v>
      </c>
      <c r="E38" s="5">
        <v>10432</v>
      </c>
      <c r="F38" s="5">
        <v>17474</v>
      </c>
      <c r="G38" s="5">
        <v>1333</v>
      </c>
      <c r="H38" s="5">
        <v>3796</v>
      </c>
      <c r="I38" s="5">
        <v>1854</v>
      </c>
      <c r="J38" s="5">
        <v>7968</v>
      </c>
      <c r="K38" s="5">
        <v>4000</v>
      </c>
      <c r="L38" s="5">
        <v>7945</v>
      </c>
      <c r="M38" s="5">
        <v>3731</v>
      </c>
      <c r="N38" s="5">
        <v>7188</v>
      </c>
      <c r="O38" s="5">
        <v>3338</v>
      </c>
      <c r="P38" s="5">
        <v>7372</v>
      </c>
      <c r="Q38">
        <f t="shared" si="2"/>
        <v>2023</v>
      </c>
      <c r="R38" t="str">
        <f t="shared" si="3"/>
        <v>3</v>
      </c>
    </row>
    <row r="39" spans="1:18" x14ac:dyDescent="0.25">
      <c r="A39" s="2">
        <v>45230</v>
      </c>
      <c r="B39" s="16">
        <v>16014</v>
      </c>
      <c r="C39" s="16">
        <v>6316</v>
      </c>
      <c r="D39" s="5">
        <v>3158</v>
      </c>
      <c r="E39" s="5">
        <v>16650</v>
      </c>
      <c r="F39" s="5">
        <v>6587</v>
      </c>
      <c r="G39" s="5">
        <v>6891</v>
      </c>
      <c r="H39" s="5">
        <v>4238</v>
      </c>
      <c r="I39" s="5">
        <v>3739</v>
      </c>
      <c r="J39" s="5">
        <v>1642</v>
      </c>
      <c r="K39" s="5">
        <v>7005</v>
      </c>
      <c r="L39" s="5">
        <v>5877</v>
      </c>
      <c r="M39" s="5">
        <v>4257</v>
      </c>
      <c r="N39" s="5">
        <v>3801</v>
      </c>
      <c r="O39" s="5">
        <v>4749</v>
      </c>
      <c r="P39" s="5">
        <v>6527</v>
      </c>
      <c r="Q39">
        <f t="shared" si="2"/>
        <v>2023</v>
      </c>
      <c r="R39" t="str">
        <f t="shared" si="3"/>
        <v>4</v>
      </c>
    </row>
    <row r="40" spans="1:18" x14ac:dyDescent="0.25">
      <c r="A40" s="2">
        <v>45260</v>
      </c>
      <c r="B40" s="16">
        <v>16650</v>
      </c>
      <c r="C40" s="16">
        <v>6033</v>
      </c>
      <c r="D40" s="5">
        <v>6326</v>
      </c>
      <c r="E40" s="5">
        <v>3998</v>
      </c>
      <c r="F40" s="5">
        <v>8618</v>
      </c>
      <c r="G40" s="5">
        <v>5782</v>
      </c>
      <c r="H40" s="5">
        <v>5587</v>
      </c>
      <c r="I40" s="5">
        <v>7029</v>
      </c>
      <c r="J40" s="5">
        <v>3281</v>
      </c>
      <c r="K40" s="5">
        <v>4422</v>
      </c>
      <c r="L40" s="5">
        <v>1321</v>
      </c>
      <c r="M40" s="5">
        <v>5395</v>
      </c>
      <c r="N40" s="5">
        <v>2831</v>
      </c>
      <c r="O40" s="5">
        <v>2933</v>
      </c>
      <c r="P40" s="5">
        <v>3045</v>
      </c>
      <c r="Q40">
        <f t="shared" si="2"/>
        <v>2023</v>
      </c>
      <c r="R40" t="str">
        <f t="shared" si="3"/>
        <v>4</v>
      </c>
    </row>
    <row r="41" spans="1:18" x14ac:dyDescent="0.25">
      <c r="A41" s="2">
        <v>45291</v>
      </c>
      <c r="B41" s="16">
        <v>10880</v>
      </c>
      <c r="C41" s="16">
        <v>4075</v>
      </c>
      <c r="D41" s="5">
        <v>5301</v>
      </c>
      <c r="E41" s="5">
        <v>21482</v>
      </c>
      <c r="F41" s="5">
        <v>11967</v>
      </c>
      <c r="G41" s="5">
        <v>8969</v>
      </c>
      <c r="H41" s="5">
        <v>2505</v>
      </c>
      <c r="I41" s="5">
        <v>4593</v>
      </c>
      <c r="J41" s="5">
        <v>4218</v>
      </c>
      <c r="K41" s="5">
        <v>7360</v>
      </c>
      <c r="L41" s="5">
        <v>1504</v>
      </c>
      <c r="M41" s="5">
        <v>8789</v>
      </c>
      <c r="N41" s="5">
        <v>7910</v>
      </c>
      <c r="O41" s="5">
        <v>6052</v>
      </c>
      <c r="P41" s="5">
        <v>1804</v>
      </c>
      <c r="Q41">
        <f t="shared" si="2"/>
        <v>2023</v>
      </c>
      <c r="R41" t="str">
        <f t="shared" si="3"/>
        <v>4</v>
      </c>
    </row>
    <row r="42" spans="1:18" x14ac:dyDescent="0.25">
      <c r="A42" s="2">
        <v>45322</v>
      </c>
      <c r="B42" s="16">
        <v>4236</v>
      </c>
      <c r="C42" s="16">
        <v>9562</v>
      </c>
      <c r="D42" s="5">
        <v>19974</v>
      </c>
      <c r="E42" s="5">
        <v>0</v>
      </c>
      <c r="F42" s="5">
        <v>21458</v>
      </c>
      <c r="G42" s="5">
        <v>1303</v>
      </c>
      <c r="H42" s="5">
        <v>5486</v>
      </c>
      <c r="I42" s="5">
        <v>4785</v>
      </c>
      <c r="J42" s="16">
        <v>8624</v>
      </c>
      <c r="K42" s="5">
        <v>9508</v>
      </c>
      <c r="L42" s="5">
        <v>5011</v>
      </c>
      <c r="M42" s="16">
        <v>4208</v>
      </c>
      <c r="N42" s="5">
        <v>4003</v>
      </c>
      <c r="O42" s="5">
        <v>3323</v>
      </c>
      <c r="P42" s="5">
        <v>8979</v>
      </c>
      <c r="Q42">
        <f t="shared" si="2"/>
        <v>2024</v>
      </c>
      <c r="R42" t="str">
        <f t="shared" si="3"/>
        <v>1</v>
      </c>
    </row>
    <row r="43" spans="1:18" x14ac:dyDescent="0.25">
      <c r="A43" s="2">
        <v>45351</v>
      </c>
      <c r="B43" s="16">
        <v>839</v>
      </c>
      <c r="C43" s="16">
        <v>6378</v>
      </c>
      <c r="D43" s="5">
        <v>18436</v>
      </c>
      <c r="E43" s="5">
        <v>10520</v>
      </c>
      <c r="F43" s="5">
        <v>24115</v>
      </c>
      <c r="G43" s="5">
        <v>5832</v>
      </c>
      <c r="H43" s="5">
        <v>5860</v>
      </c>
      <c r="I43" s="5">
        <v>2271</v>
      </c>
      <c r="J43" s="16">
        <v>4390</v>
      </c>
      <c r="K43" s="5">
        <v>6275</v>
      </c>
      <c r="L43" s="5">
        <v>4641</v>
      </c>
      <c r="M43" s="16">
        <v>8224</v>
      </c>
      <c r="N43" s="5">
        <v>6892</v>
      </c>
      <c r="O43" s="5">
        <v>7664</v>
      </c>
      <c r="P43" s="5">
        <v>8239</v>
      </c>
      <c r="Q43">
        <f t="shared" si="2"/>
        <v>2024</v>
      </c>
      <c r="R43" t="str">
        <f t="shared" si="3"/>
        <v>1</v>
      </c>
    </row>
    <row r="44" spans="1:18" x14ac:dyDescent="0.25">
      <c r="A44" s="2">
        <v>45382</v>
      </c>
      <c r="B44" s="16">
        <v>0</v>
      </c>
      <c r="C44" s="16">
        <v>12156</v>
      </c>
      <c r="D44" s="5">
        <v>22195</v>
      </c>
      <c r="E44" s="5">
        <v>5717</v>
      </c>
      <c r="F44" s="5">
        <v>22566</v>
      </c>
      <c r="G44" s="5">
        <v>7397</v>
      </c>
      <c r="H44" s="5">
        <v>7566</v>
      </c>
      <c r="I44" s="5">
        <v>7452</v>
      </c>
      <c r="J44" s="16">
        <v>8691</v>
      </c>
      <c r="K44" s="5">
        <v>7459</v>
      </c>
      <c r="L44" s="5">
        <v>2029</v>
      </c>
      <c r="M44" s="16">
        <v>6663</v>
      </c>
      <c r="N44" s="5">
        <v>6974</v>
      </c>
      <c r="O44" s="5">
        <v>6683</v>
      </c>
      <c r="P44" s="5">
        <v>1720</v>
      </c>
      <c r="Q44">
        <f t="shared" si="2"/>
        <v>2024</v>
      </c>
      <c r="R44" t="str">
        <f t="shared" si="3"/>
        <v>1</v>
      </c>
    </row>
    <row r="45" spans="1:18" x14ac:dyDescent="0.25">
      <c r="A45" s="2">
        <v>45412</v>
      </c>
      <c r="B45" s="16">
        <v>4641</v>
      </c>
      <c r="C45" s="16">
        <v>5836</v>
      </c>
      <c r="D45" s="5">
        <v>17722</v>
      </c>
      <c r="E45" s="5">
        <v>7459</v>
      </c>
      <c r="F45" s="5">
        <v>23773</v>
      </c>
      <c r="G45" s="5">
        <v>5989</v>
      </c>
      <c r="H45" s="5">
        <v>8697</v>
      </c>
      <c r="I45" s="5">
        <v>3482</v>
      </c>
      <c r="J45" s="16">
        <v>9879</v>
      </c>
      <c r="K45" s="5">
        <v>3855</v>
      </c>
      <c r="L45" s="5">
        <v>4802</v>
      </c>
      <c r="M45" s="16">
        <v>7752</v>
      </c>
      <c r="N45" s="5">
        <v>6087</v>
      </c>
      <c r="O45" s="5">
        <v>4455</v>
      </c>
      <c r="P45" s="5">
        <v>4433</v>
      </c>
      <c r="Q45">
        <f t="shared" si="2"/>
        <v>2024</v>
      </c>
      <c r="R45" t="str">
        <f t="shared" si="3"/>
        <v>2</v>
      </c>
    </row>
    <row r="46" spans="1:18" x14ac:dyDescent="0.25">
      <c r="A46" s="2">
        <v>45443</v>
      </c>
      <c r="B46" s="16">
        <v>0</v>
      </c>
      <c r="C46" s="16">
        <v>9381</v>
      </c>
      <c r="D46" s="5">
        <v>15184</v>
      </c>
      <c r="E46" s="5">
        <v>3644</v>
      </c>
      <c r="F46" s="5">
        <v>14305</v>
      </c>
      <c r="G46" s="5">
        <v>1120</v>
      </c>
      <c r="H46" s="5">
        <v>1798</v>
      </c>
      <c r="I46" s="5">
        <v>4518</v>
      </c>
      <c r="J46" s="16">
        <v>6838</v>
      </c>
      <c r="K46" s="5">
        <v>4224</v>
      </c>
      <c r="L46" s="5">
        <v>7091</v>
      </c>
      <c r="M46" s="16">
        <v>3985</v>
      </c>
      <c r="N46" s="5">
        <v>3496</v>
      </c>
      <c r="O46" s="5">
        <v>2500</v>
      </c>
      <c r="P46" s="5">
        <v>6943</v>
      </c>
      <c r="Q46">
        <f t="shared" si="2"/>
        <v>2024</v>
      </c>
      <c r="R46" t="str">
        <f t="shared" si="3"/>
        <v>2</v>
      </c>
    </row>
    <row r="47" spans="1:18" x14ac:dyDescent="0.25">
      <c r="A47" s="2">
        <v>45473</v>
      </c>
      <c r="B47" s="16">
        <v>1307</v>
      </c>
      <c r="C47" s="16">
        <v>13386</v>
      </c>
      <c r="D47" s="5">
        <v>13839</v>
      </c>
      <c r="E47" s="5">
        <v>7315</v>
      </c>
      <c r="F47" s="5">
        <v>9528</v>
      </c>
      <c r="G47" s="5">
        <v>3136</v>
      </c>
      <c r="H47" s="5">
        <v>5466</v>
      </c>
      <c r="I47" s="5">
        <v>6362</v>
      </c>
      <c r="J47" s="16">
        <v>7287</v>
      </c>
      <c r="K47" s="5">
        <v>2877</v>
      </c>
      <c r="L47" s="5">
        <v>1763</v>
      </c>
      <c r="M47" s="16">
        <v>6475</v>
      </c>
      <c r="N47" s="5">
        <v>8216</v>
      </c>
      <c r="O47" s="5">
        <v>1628</v>
      </c>
      <c r="P47" s="5">
        <v>2164</v>
      </c>
      <c r="Q47">
        <f t="shared" si="2"/>
        <v>2024</v>
      </c>
      <c r="R47" t="str">
        <f t="shared" si="3"/>
        <v>2</v>
      </c>
    </row>
    <row r="48" spans="1:18" x14ac:dyDescent="0.25">
      <c r="A48" s="2">
        <v>45504</v>
      </c>
      <c r="B48" s="16">
        <v>5188</v>
      </c>
      <c r="C48" s="16">
        <v>7032</v>
      </c>
      <c r="D48" s="5">
        <v>14860</v>
      </c>
      <c r="E48" s="5">
        <v>0</v>
      </c>
      <c r="F48" s="5">
        <v>16555</v>
      </c>
      <c r="G48" s="5">
        <v>1204</v>
      </c>
      <c r="H48" s="5">
        <v>5112</v>
      </c>
      <c r="I48" s="5">
        <v>5130</v>
      </c>
      <c r="J48" s="16">
        <v>1102</v>
      </c>
      <c r="K48" s="5">
        <v>5804</v>
      </c>
      <c r="L48" s="5">
        <v>3627</v>
      </c>
      <c r="M48" s="16">
        <v>5514</v>
      </c>
      <c r="N48" s="5">
        <v>7963</v>
      </c>
      <c r="O48" s="5">
        <v>4853</v>
      </c>
      <c r="P48" s="5">
        <v>3327</v>
      </c>
      <c r="Q48">
        <f t="shared" si="2"/>
        <v>2024</v>
      </c>
      <c r="R48" t="str">
        <f t="shared" si="3"/>
        <v>3</v>
      </c>
    </row>
    <row r="49" spans="1:18" x14ac:dyDescent="0.25">
      <c r="A49" s="2">
        <v>45535</v>
      </c>
      <c r="B49" s="5">
        <v>5951</v>
      </c>
      <c r="C49" s="5">
        <v>8732</v>
      </c>
      <c r="D49" s="5">
        <v>14502</v>
      </c>
      <c r="E49" s="5">
        <v>0</v>
      </c>
      <c r="F49" s="5">
        <v>17985</v>
      </c>
      <c r="G49" s="5">
        <v>1655</v>
      </c>
      <c r="H49" s="5">
        <v>8095</v>
      </c>
      <c r="I49" s="5">
        <v>2560</v>
      </c>
      <c r="J49" s="16">
        <v>8189</v>
      </c>
      <c r="K49" s="5">
        <v>3429</v>
      </c>
      <c r="L49" s="5">
        <v>9503</v>
      </c>
      <c r="M49" s="16">
        <v>3965</v>
      </c>
      <c r="N49" s="5">
        <v>5450</v>
      </c>
      <c r="O49" s="5">
        <v>2879</v>
      </c>
      <c r="P49" s="5">
        <v>1447</v>
      </c>
      <c r="Q49">
        <f t="shared" si="2"/>
        <v>2024</v>
      </c>
      <c r="R49" t="str">
        <f t="shared" si="3"/>
        <v>3</v>
      </c>
    </row>
    <row r="50" spans="1:18" x14ac:dyDescent="0.25">
      <c r="A50" s="2">
        <v>45565</v>
      </c>
      <c r="B50" s="5">
        <v>1227</v>
      </c>
      <c r="C50" s="5">
        <v>10311</v>
      </c>
      <c r="D50" s="5">
        <v>10469</v>
      </c>
      <c r="E50" s="5">
        <v>5719</v>
      </c>
      <c r="F50" s="5">
        <v>18484</v>
      </c>
      <c r="G50" s="5">
        <v>2835</v>
      </c>
      <c r="H50" s="5">
        <v>6504</v>
      </c>
      <c r="I50" s="5">
        <v>2895</v>
      </c>
      <c r="J50" s="16">
        <v>5498</v>
      </c>
      <c r="K50" s="5">
        <v>6918</v>
      </c>
      <c r="L50" s="5">
        <v>4260</v>
      </c>
      <c r="M50" s="16">
        <v>9044</v>
      </c>
      <c r="N50" s="5">
        <v>3274</v>
      </c>
      <c r="O50" s="5">
        <v>1292</v>
      </c>
      <c r="P50" s="5">
        <v>3690</v>
      </c>
      <c r="Q50">
        <f t="shared" si="2"/>
        <v>2024</v>
      </c>
      <c r="R50" t="str">
        <f t="shared" si="3"/>
        <v>3</v>
      </c>
    </row>
    <row r="51" spans="1:18" x14ac:dyDescent="0.25">
      <c r="A51" s="2">
        <v>45596</v>
      </c>
      <c r="B51" s="5">
        <v>2404</v>
      </c>
      <c r="C51" s="5">
        <v>9160</v>
      </c>
      <c r="D51" s="5">
        <v>12569</v>
      </c>
      <c r="E51" s="5">
        <v>6362</v>
      </c>
      <c r="F51" s="5">
        <v>20330</v>
      </c>
      <c r="G51" s="5">
        <v>3328</v>
      </c>
      <c r="H51" s="5">
        <v>5622</v>
      </c>
      <c r="I51" s="5">
        <v>5918</v>
      </c>
      <c r="J51" s="16">
        <v>2024</v>
      </c>
      <c r="K51" s="5">
        <v>3663</v>
      </c>
      <c r="L51" s="5">
        <v>8262</v>
      </c>
      <c r="M51" s="16">
        <v>2796</v>
      </c>
      <c r="N51" s="5">
        <v>7130</v>
      </c>
      <c r="O51" s="5">
        <v>7184</v>
      </c>
      <c r="P51" s="5">
        <v>4898</v>
      </c>
      <c r="Q51">
        <f t="shared" si="2"/>
        <v>2024</v>
      </c>
      <c r="R51" t="str">
        <f t="shared" si="3"/>
        <v>4</v>
      </c>
    </row>
    <row r="52" spans="1:18" x14ac:dyDescent="0.25">
      <c r="A52" s="2">
        <v>45626</v>
      </c>
      <c r="B52" s="5">
        <v>3123</v>
      </c>
      <c r="C52" s="5">
        <v>0</v>
      </c>
      <c r="D52" s="5">
        <v>12414</v>
      </c>
      <c r="E52" s="5">
        <v>12568</v>
      </c>
      <c r="F52" s="5">
        <v>18640</v>
      </c>
      <c r="G52" s="5">
        <v>1401</v>
      </c>
      <c r="H52" s="5">
        <v>4400</v>
      </c>
      <c r="I52" s="5">
        <v>7581</v>
      </c>
      <c r="J52" s="16">
        <v>7443</v>
      </c>
      <c r="K52" s="5">
        <v>2524</v>
      </c>
      <c r="L52" s="5">
        <v>2806</v>
      </c>
      <c r="M52" s="16">
        <v>4878</v>
      </c>
      <c r="N52" s="5">
        <v>7258</v>
      </c>
      <c r="O52" s="5">
        <v>5357</v>
      </c>
      <c r="P52" s="5">
        <v>3097</v>
      </c>
      <c r="Q52">
        <f t="shared" si="2"/>
        <v>2024</v>
      </c>
      <c r="R52" t="str">
        <f t="shared" si="3"/>
        <v>4</v>
      </c>
    </row>
    <row r="53" spans="1:18" x14ac:dyDescent="0.25">
      <c r="A53" s="2">
        <v>45657</v>
      </c>
      <c r="B53" s="5">
        <v>8437</v>
      </c>
      <c r="C53" s="5">
        <v>2648</v>
      </c>
      <c r="D53" s="5">
        <v>13978</v>
      </c>
      <c r="E53" s="5">
        <v>0</v>
      </c>
      <c r="F53" s="5">
        <v>13191</v>
      </c>
      <c r="G53" s="5">
        <v>1121</v>
      </c>
      <c r="H53" s="5">
        <v>7151</v>
      </c>
      <c r="I53" s="5">
        <v>1116</v>
      </c>
      <c r="J53" s="16">
        <v>1246</v>
      </c>
      <c r="K53" s="5">
        <v>3348</v>
      </c>
      <c r="L53" s="5">
        <v>7245</v>
      </c>
      <c r="M53" s="16">
        <v>4834</v>
      </c>
      <c r="N53" s="5">
        <v>7750</v>
      </c>
      <c r="O53" s="5">
        <v>2513</v>
      </c>
      <c r="P53" s="5">
        <v>1929</v>
      </c>
      <c r="Q53">
        <f t="shared" si="2"/>
        <v>2024</v>
      </c>
      <c r="R53" t="str">
        <f t="shared" si="3"/>
        <v>4</v>
      </c>
    </row>
    <row r="54" spans="1:18" x14ac:dyDescent="0.25">
      <c r="A54" s="2">
        <v>45688</v>
      </c>
      <c r="B54" s="5">
        <v>10832</v>
      </c>
      <c r="C54" s="5">
        <v>18899</v>
      </c>
      <c r="D54" s="5">
        <v>5416</v>
      </c>
      <c r="E54" s="5">
        <v>12245</v>
      </c>
      <c r="F54" s="5">
        <v>5078</v>
      </c>
      <c r="G54" s="5">
        <v>4948</v>
      </c>
      <c r="H54" s="5">
        <v>5595</v>
      </c>
      <c r="I54" s="5">
        <v>2359</v>
      </c>
      <c r="J54" s="16">
        <v>9795</v>
      </c>
      <c r="K54" s="16">
        <v>2211</v>
      </c>
      <c r="L54" s="5">
        <v>2232</v>
      </c>
      <c r="M54" s="5">
        <v>5750</v>
      </c>
      <c r="N54" s="5">
        <v>3728</v>
      </c>
      <c r="O54" s="5">
        <v>6139</v>
      </c>
      <c r="P54" s="5">
        <v>9714</v>
      </c>
      <c r="Q54">
        <f t="shared" si="2"/>
        <v>2025</v>
      </c>
      <c r="R54" t="str">
        <f t="shared" si="3"/>
        <v>1</v>
      </c>
    </row>
    <row r="55" spans="1:18" x14ac:dyDescent="0.25">
      <c r="A55" s="2">
        <v>45716</v>
      </c>
      <c r="B55" s="5">
        <v>2237</v>
      </c>
      <c r="C55" s="5">
        <v>22410</v>
      </c>
      <c r="D55" s="5">
        <v>1119</v>
      </c>
      <c r="E55" s="5">
        <v>20863</v>
      </c>
      <c r="F55" s="5">
        <v>10259</v>
      </c>
      <c r="G55" s="5">
        <v>2415</v>
      </c>
      <c r="H55" s="5">
        <v>8818</v>
      </c>
      <c r="I55" s="5">
        <v>8735</v>
      </c>
      <c r="J55" s="16">
        <v>6544</v>
      </c>
      <c r="K55" s="16">
        <v>9785</v>
      </c>
      <c r="L55" s="5">
        <v>1220</v>
      </c>
      <c r="M55" s="5">
        <v>6125</v>
      </c>
      <c r="N55" s="5">
        <v>3068</v>
      </c>
      <c r="O55" s="5">
        <v>2539</v>
      </c>
      <c r="P55" s="5">
        <v>7640</v>
      </c>
      <c r="Q55">
        <f t="shared" si="2"/>
        <v>2025</v>
      </c>
      <c r="R55" t="str">
        <f t="shared" si="3"/>
        <v>1</v>
      </c>
    </row>
    <row r="56" spans="1:18" x14ac:dyDescent="0.25">
      <c r="A56" s="2">
        <v>45747</v>
      </c>
      <c r="B56" s="5">
        <v>14522</v>
      </c>
      <c r="C56" s="5">
        <v>19384</v>
      </c>
      <c r="D56" s="5">
        <v>7261</v>
      </c>
      <c r="E56" s="5">
        <v>13766</v>
      </c>
      <c r="F56" s="5">
        <v>4657</v>
      </c>
      <c r="G56" s="5">
        <v>6912</v>
      </c>
      <c r="H56" s="5">
        <v>8636</v>
      </c>
      <c r="I56" s="5">
        <v>5281</v>
      </c>
      <c r="J56" s="16">
        <v>2697</v>
      </c>
      <c r="K56" s="16">
        <v>5436</v>
      </c>
      <c r="L56" s="5">
        <v>8458</v>
      </c>
      <c r="M56" s="5">
        <v>4127</v>
      </c>
      <c r="N56" s="5">
        <v>2767</v>
      </c>
      <c r="O56" s="5">
        <v>8195</v>
      </c>
      <c r="P56" s="5">
        <v>7081</v>
      </c>
      <c r="Q56">
        <f t="shared" si="2"/>
        <v>2025</v>
      </c>
      <c r="R56" t="str">
        <f t="shared" si="3"/>
        <v>1</v>
      </c>
    </row>
    <row r="57" spans="1:18" x14ac:dyDescent="0.25">
      <c r="A57" s="2">
        <v>45777</v>
      </c>
      <c r="B57" s="5">
        <v>2058</v>
      </c>
      <c r="C57" s="5">
        <v>22938</v>
      </c>
      <c r="D57" s="5">
        <v>3932</v>
      </c>
      <c r="E57" s="5">
        <v>15074</v>
      </c>
      <c r="F57" s="5">
        <v>13342</v>
      </c>
      <c r="G57" s="5">
        <v>7572</v>
      </c>
      <c r="H57" s="5">
        <v>5801</v>
      </c>
      <c r="I57" s="5">
        <v>1371</v>
      </c>
      <c r="J57" s="16">
        <v>5481</v>
      </c>
      <c r="K57" s="16">
        <v>6956</v>
      </c>
      <c r="L57" s="5">
        <v>5848</v>
      </c>
      <c r="M57" s="5">
        <v>9534</v>
      </c>
      <c r="N57" s="5">
        <v>7147</v>
      </c>
      <c r="O57" s="5">
        <v>5785</v>
      </c>
      <c r="P57" s="5">
        <v>1849</v>
      </c>
      <c r="Q57">
        <f t="shared" si="2"/>
        <v>2025</v>
      </c>
      <c r="R57" t="str">
        <f t="shared" si="3"/>
        <v>2</v>
      </c>
    </row>
    <row r="58" spans="1:18" x14ac:dyDescent="0.25">
      <c r="A58" s="2">
        <v>45808</v>
      </c>
      <c r="B58" s="5">
        <v>0</v>
      </c>
      <c r="C58" s="5">
        <v>25108</v>
      </c>
      <c r="D58" s="5">
        <v>4628</v>
      </c>
      <c r="E58" s="5">
        <v>16820</v>
      </c>
      <c r="F58" s="5">
        <v>17423</v>
      </c>
      <c r="G58" s="5">
        <v>3684</v>
      </c>
      <c r="H58" s="5">
        <v>3713</v>
      </c>
      <c r="I58" s="5">
        <v>8832</v>
      </c>
      <c r="J58" s="16">
        <v>9636</v>
      </c>
      <c r="K58" s="16">
        <v>4714</v>
      </c>
      <c r="L58" s="5">
        <v>6692</v>
      </c>
      <c r="M58" s="5">
        <v>2719</v>
      </c>
      <c r="N58" s="5">
        <v>8585</v>
      </c>
      <c r="O58" s="5">
        <v>5588</v>
      </c>
      <c r="P58" s="5">
        <v>9815</v>
      </c>
      <c r="Q58">
        <f t="shared" si="2"/>
        <v>2025</v>
      </c>
      <c r="R58" t="str">
        <f t="shared" si="3"/>
        <v>2</v>
      </c>
    </row>
    <row r="59" spans="1:18" x14ac:dyDescent="0.25">
      <c r="A59" s="2">
        <v>45838</v>
      </c>
      <c r="B59" s="5">
        <v>0</v>
      </c>
      <c r="C59" s="5">
        <v>14986</v>
      </c>
      <c r="D59" s="16">
        <v>14624</v>
      </c>
      <c r="E59" s="16">
        <v>18245</v>
      </c>
      <c r="F59" s="16">
        <v>7229</v>
      </c>
      <c r="G59" s="5">
        <v>9646</v>
      </c>
      <c r="H59" s="5">
        <v>4983</v>
      </c>
      <c r="I59" s="5">
        <v>6957</v>
      </c>
      <c r="J59" s="16">
        <v>5362</v>
      </c>
      <c r="K59" s="16">
        <v>4433</v>
      </c>
      <c r="L59" s="5">
        <v>4808</v>
      </c>
      <c r="M59" s="5">
        <v>3803</v>
      </c>
      <c r="N59" s="5">
        <v>4317</v>
      </c>
      <c r="O59" s="5">
        <v>6354</v>
      </c>
      <c r="P59" s="5">
        <v>4420</v>
      </c>
      <c r="Q59">
        <f t="shared" si="2"/>
        <v>2025</v>
      </c>
      <c r="R59" t="str">
        <f t="shared" si="3"/>
        <v>2</v>
      </c>
    </row>
    <row r="60" spans="1:18" x14ac:dyDescent="0.25">
      <c r="A60" s="2">
        <v>45869</v>
      </c>
      <c r="B60" s="5">
        <v>720</v>
      </c>
      <c r="C60" s="5">
        <v>14948</v>
      </c>
      <c r="D60" s="16">
        <v>23626</v>
      </c>
      <c r="E60" s="16">
        <v>15432</v>
      </c>
      <c r="F60" s="16">
        <v>4339</v>
      </c>
      <c r="G60" s="5">
        <v>9887</v>
      </c>
      <c r="H60" s="5">
        <v>4630</v>
      </c>
      <c r="I60" s="5">
        <v>2553</v>
      </c>
      <c r="J60" s="16">
        <v>3772</v>
      </c>
      <c r="K60" s="16">
        <v>6005</v>
      </c>
      <c r="L60" s="5">
        <v>7418</v>
      </c>
      <c r="M60" s="5">
        <v>6319</v>
      </c>
      <c r="N60" s="5">
        <v>5868</v>
      </c>
      <c r="O60" s="5">
        <v>6993</v>
      </c>
      <c r="P60" s="5">
        <v>5621</v>
      </c>
      <c r="Q60">
        <f t="shared" si="2"/>
        <v>2025</v>
      </c>
      <c r="R60" t="str">
        <f t="shared" si="3"/>
        <v>3</v>
      </c>
    </row>
    <row r="61" spans="1:18" x14ac:dyDescent="0.25">
      <c r="A61" s="2">
        <v>45900</v>
      </c>
      <c r="B61" s="5">
        <v>0</v>
      </c>
      <c r="C61" s="5">
        <v>14641</v>
      </c>
      <c r="D61" s="16">
        <v>19920</v>
      </c>
      <c r="E61" s="16">
        <v>13182</v>
      </c>
      <c r="F61" s="16">
        <v>3028</v>
      </c>
      <c r="G61" s="5">
        <v>6715</v>
      </c>
      <c r="H61" s="5">
        <v>4564</v>
      </c>
      <c r="I61" s="5">
        <v>2767</v>
      </c>
      <c r="J61" s="16">
        <v>7251</v>
      </c>
      <c r="K61" s="16">
        <v>6426</v>
      </c>
      <c r="L61" s="5">
        <v>5259</v>
      </c>
      <c r="M61" s="5">
        <v>2633</v>
      </c>
      <c r="N61" s="5">
        <v>5844</v>
      </c>
      <c r="O61" s="5">
        <v>7547</v>
      </c>
      <c r="P61" s="5">
        <v>1765</v>
      </c>
      <c r="Q61">
        <f t="shared" si="2"/>
        <v>2025</v>
      </c>
      <c r="R61" t="str">
        <f t="shared" si="3"/>
        <v>3</v>
      </c>
    </row>
    <row r="62" spans="1:18" x14ac:dyDescent="0.25">
      <c r="A62" s="2">
        <v>45930</v>
      </c>
      <c r="B62" s="5">
        <v>16527</v>
      </c>
      <c r="C62" s="5">
        <v>23033</v>
      </c>
      <c r="D62" s="16">
        <v>13798</v>
      </c>
      <c r="E62" s="16">
        <v>5076</v>
      </c>
      <c r="F62" s="16">
        <v>8263</v>
      </c>
      <c r="G62" s="5">
        <v>9106</v>
      </c>
      <c r="H62" s="5">
        <v>1305</v>
      </c>
      <c r="I62" s="5">
        <v>9259</v>
      </c>
      <c r="J62" s="16">
        <v>7842</v>
      </c>
      <c r="K62" s="16">
        <v>8145</v>
      </c>
      <c r="L62" s="5">
        <v>9382</v>
      </c>
      <c r="M62" s="5">
        <v>2795</v>
      </c>
      <c r="N62" s="5">
        <v>7240</v>
      </c>
      <c r="O62" s="5">
        <v>8783</v>
      </c>
      <c r="P62" s="5">
        <v>2840</v>
      </c>
      <c r="Q62">
        <f t="shared" si="2"/>
        <v>2025</v>
      </c>
      <c r="R62" t="str">
        <f t="shared" si="3"/>
        <v>3</v>
      </c>
    </row>
    <row r="63" spans="1:18" x14ac:dyDescent="0.25">
      <c r="A63" s="2">
        <v>45961</v>
      </c>
      <c r="B63" s="5">
        <v>432</v>
      </c>
      <c r="C63" s="5">
        <v>14470</v>
      </c>
      <c r="D63" s="16">
        <v>16390</v>
      </c>
      <c r="E63" s="16">
        <v>8723</v>
      </c>
      <c r="F63" s="16">
        <v>960</v>
      </c>
      <c r="G63" s="5">
        <v>3521</v>
      </c>
      <c r="H63" s="5">
        <v>3571</v>
      </c>
      <c r="I63" s="5">
        <v>2726</v>
      </c>
      <c r="J63" s="16">
        <v>5109</v>
      </c>
      <c r="K63" s="16">
        <v>3080</v>
      </c>
      <c r="L63" s="5">
        <v>5906</v>
      </c>
      <c r="M63" s="5">
        <v>4704</v>
      </c>
      <c r="N63" s="5">
        <v>3246</v>
      </c>
      <c r="O63" s="5">
        <v>2355</v>
      </c>
      <c r="P63" s="5">
        <v>6757</v>
      </c>
      <c r="Q63">
        <f t="shared" si="2"/>
        <v>2025</v>
      </c>
      <c r="R63" t="str">
        <f t="shared" si="3"/>
        <v>4</v>
      </c>
    </row>
    <row r="64" spans="1:18" x14ac:dyDescent="0.25">
      <c r="A64" s="2">
        <v>45991</v>
      </c>
      <c r="B64" s="5">
        <v>1883</v>
      </c>
      <c r="C64" s="5">
        <v>15682</v>
      </c>
      <c r="D64" s="16">
        <v>23390</v>
      </c>
      <c r="E64" s="16">
        <v>13666</v>
      </c>
      <c r="F64" s="16">
        <v>3854</v>
      </c>
      <c r="G64" s="5">
        <v>6689</v>
      </c>
      <c r="H64" s="5">
        <v>5849</v>
      </c>
      <c r="I64" s="5">
        <v>2098</v>
      </c>
      <c r="J64" s="16">
        <v>7474</v>
      </c>
      <c r="K64" s="16">
        <v>7407</v>
      </c>
      <c r="L64" s="5">
        <v>3464</v>
      </c>
      <c r="M64" s="5">
        <v>4872</v>
      </c>
      <c r="N64" s="5">
        <v>3382</v>
      </c>
      <c r="O64" s="5">
        <v>9681</v>
      </c>
      <c r="P64" s="5">
        <v>7558</v>
      </c>
      <c r="Q64">
        <f t="shared" si="2"/>
        <v>2025</v>
      </c>
      <c r="R64" t="str">
        <f t="shared" si="3"/>
        <v>4</v>
      </c>
    </row>
    <row r="65" spans="1:18" x14ac:dyDescent="0.25">
      <c r="A65" s="2">
        <v>46022</v>
      </c>
      <c r="B65" s="5">
        <v>11693</v>
      </c>
      <c r="C65" s="5">
        <v>5184</v>
      </c>
      <c r="D65" s="16">
        <v>19835</v>
      </c>
      <c r="E65" s="16">
        <v>5550</v>
      </c>
      <c r="F65" s="16">
        <v>7325</v>
      </c>
      <c r="G65" s="5">
        <v>7253</v>
      </c>
      <c r="H65" s="5">
        <v>5846</v>
      </c>
      <c r="I65" s="5">
        <v>8205</v>
      </c>
      <c r="J65" s="16">
        <v>3405</v>
      </c>
      <c r="K65" s="16">
        <v>2798</v>
      </c>
      <c r="L65" s="5">
        <v>9258</v>
      </c>
      <c r="M65" s="5">
        <v>5835</v>
      </c>
      <c r="N65" s="5">
        <v>1789</v>
      </c>
      <c r="O65" s="5">
        <v>2354</v>
      </c>
      <c r="P65" s="5">
        <v>2844</v>
      </c>
      <c r="Q65">
        <f t="shared" si="2"/>
        <v>2025</v>
      </c>
      <c r="R65" t="str">
        <f t="shared" si="3"/>
        <v>4</v>
      </c>
    </row>
  </sheetData>
  <mergeCells count="1">
    <mergeCell ref="S1:AE1"/>
  </mergeCells>
  <hyperlinks>
    <hyperlink ref="S1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T28"/>
  <sheetViews>
    <sheetView zoomScale="60" zoomScaleNormal="60" workbookViewId="0">
      <selection activeCell="H14" sqref="H14:T14"/>
    </sheetView>
  </sheetViews>
  <sheetFormatPr defaultRowHeight="15" x14ac:dyDescent="0.25"/>
  <cols>
    <col min="1" max="1" width="11.28515625" bestFit="1" customWidth="1"/>
    <col min="2" max="2" width="8.85546875" customWidth="1"/>
  </cols>
  <sheetData>
    <row r="1" spans="1:20" x14ac:dyDescent="0.25">
      <c r="A1" s="28" t="s">
        <v>19</v>
      </c>
      <c r="B1" s="28"/>
      <c r="C1" s="28"/>
      <c r="D1" s="7"/>
      <c r="E1" s="30" t="s">
        <v>21</v>
      </c>
      <c r="F1" s="30"/>
      <c r="H1" s="30" t="s">
        <v>23</v>
      </c>
      <c r="I1" s="30"/>
      <c r="J1" s="30"/>
      <c r="K1" s="30"/>
    </row>
    <row r="2" spans="1:20" x14ac:dyDescent="0.25">
      <c r="A2" s="9">
        <f>F15</f>
        <v>96</v>
      </c>
      <c r="B2" s="9">
        <f t="shared" ref="B2:B3" si="0">100-A2+20</f>
        <v>24</v>
      </c>
      <c r="C2" s="9" t="str">
        <f>A2&amp;"%"</f>
        <v>96%</v>
      </c>
      <c r="D2" s="10"/>
      <c r="E2" s="9">
        <f>CHOOSE(E15,100,80,60)</f>
        <v>80</v>
      </c>
      <c r="F2" s="9">
        <v>15</v>
      </c>
      <c r="G2" s="11"/>
      <c r="H2" s="9">
        <v>7</v>
      </c>
      <c r="I2" s="9">
        <f>ROUND(B28/MAX($B$28:$F$28)*100,0)</f>
        <v>23</v>
      </c>
      <c r="J2" s="9">
        <v>11</v>
      </c>
      <c r="K2" s="9" t="str">
        <f>I2&amp;"%"&amp;CHAR(10)&amp;"A"</f>
        <v>23%
A</v>
      </c>
    </row>
    <row r="3" spans="1:20" x14ac:dyDescent="0.25">
      <c r="A3" s="9">
        <f>F14</f>
        <v>81</v>
      </c>
      <c r="B3" s="9">
        <f t="shared" si="0"/>
        <v>39</v>
      </c>
      <c r="C3" s="9" t="str">
        <f>A3&amp;"%"</f>
        <v>81%</v>
      </c>
      <c r="D3" s="10"/>
      <c r="E3" s="9">
        <f>CHOOSE(E14,100,80,60)</f>
        <v>60</v>
      </c>
      <c r="F3" s="9">
        <v>15</v>
      </c>
      <c r="G3" s="11"/>
      <c r="H3" s="9">
        <v>7</v>
      </c>
      <c r="I3" s="9">
        <f>ROUND(C28/MAX($B$28:$F$28)*100,0)</f>
        <v>100</v>
      </c>
      <c r="J3" s="9">
        <v>11</v>
      </c>
      <c r="K3" s="9" t="str">
        <f>I3&amp;"%"&amp;CHAR(10)&amp;"B"</f>
        <v>100%
B</v>
      </c>
    </row>
    <row r="4" spans="1:20" x14ac:dyDescent="0.25">
      <c r="A4" s="9">
        <f>F13</f>
        <v>100</v>
      </c>
      <c r="B4" s="9">
        <f>100-A4+20</f>
        <v>20</v>
      </c>
      <c r="C4" s="9" t="str">
        <f>A4&amp;"%"</f>
        <v>100%</v>
      </c>
      <c r="D4" s="10"/>
      <c r="E4" s="9">
        <f>CHOOSE(E13,100,80,60)</f>
        <v>100</v>
      </c>
      <c r="F4" s="9">
        <v>15</v>
      </c>
      <c r="G4" s="11"/>
      <c r="H4" s="9">
        <v>7</v>
      </c>
      <c r="I4" s="9">
        <f>ROUND(D28/MAX($B$28:$F$28)*100,0)</f>
        <v>33</v>
      </c>
      <c r="J4" s="9">
        <v>11</v>
      </c>
      <c r="K4" s="9" t="str">
        <f>I4&amp;"%"&amp;CHAR(10)&amp;"C"</f>
        <v>33%
C</v>
      </c>
    </row>
    <row r="5" spans="1:20" x14ac:dyDescent="0.25">
      <c r="A5" s="5"/>
      <c r="B5" s="5"/>
      <c r="C5" s="5"/>
      <c r="D5" s="12"/>
      <c r="E5" s="5"/>
      <c r="F5" s="6"/>
      <c r="G5" s="10"/>
      <c r="H5" s="9">
        <v>7</v>
      </c>
      <c r="I5" s="9">
        <f>ROUND(E28/MAX($B$28:$F$28)*100,0)</f>
        <v>80</v>
      </c>
      <c r="J5" s="9">
        <v>11</v>
      </c>
      <c r="K5" s="9" t="str">
        <f>I5&amp;"%"&amp;CHAR(10)&amp;"D"</f>
        <v>80%
D</v>
      </c>
    </row>
    <row r="6" spans="1:20" x14ac:dyDescent="0.25">
      <c r="A6" s="29" t="s">
        <v>20</v>
      </c>
      <c r="B6" s="29"/>
      <c r="C6" s="29"/>
      <c r="D6" s="11"/>
      <c r="E6" s="8" t="s">
        <v>22</v>
      </c>
      <c r="F6" s="13"/>
      <c r="G6" s="10"/>
      <c r="H6" s="9">
        <v>7</v>
      </c>
      <c r="I6" s="9">
        <f>ROUND(F28/MAX($B$28:$F$28)*100,0)</f>
        <v>67</v>
      </c>
      <c r="J6" s="9">
        <v>11</v>
      </c>
      <c r="K6" s="24" t="str">
        <f>I6&amp;"%"&amp;CHAR(10)&amp;"E"</f>
        <v>67%
E</v>
      </c>
    </row>
    <row r="7" spans="1:20" x14ac:dyDescent="0.25">
      <c r="A7" s="9">
        <f>J9</f>
        <v>76</v>
      </c>
      <c r="B7" s="9">
        <f>100-A7</f>
        <v>24</v>
      </c>
      <c r="C7" s="9" t="str">
        <f>A7&amp;"%"</f>
        <v>76%</v>
      </c>
      <c r="D7" s="11"/>
      <c r="E7" s="9">
        <f>2020+F7</f>
        <v>2021</v>
      </c>
      <c r="F7" s="13">
        <v>1</v>
      </c>
      <c r="G7" s="12"/>
      <c r="H7" s="20"/>
      <c r="I7" s="20"/>
      <c r="J7" s="23"/>
      <c r="K7" s="27" t="s">
        <v>37</v>
      </c>
      <c r="L7" s="27"/>
      <c r="M7" s="27"/>
      <c r="N7" s="27"/>
      <c r="O7" s="27"/>
      <c r="P7" s="27"/>
    </row>
    <row r="8" spans="1:20" x14ac:dyDescent="0.25">
      <c r="A8" s="9">
        <f t="shared" ref="A8:A10" si="1">J10</f>
        <v>100</v>
      </c>
      <c r="B8" s="9">
        <f>100-A8</f>
        <v>0</v>
      </c>
      <c r="C8" s="9" t="str">
        <f>A8&amp;"%"</f>
        <v>100%</v>
      </c>
      <c r="D8" s="13"/>
      <c r="E8" s="6"/>
      <c r="F8" s="12"/>
      <c r="G8" s="10"/>
      <c r="H8" s="14" t="s">
        <v>33</v>
      </c>
      <c r="I8" s="8" t="s">
        <v>34</v>
      </c>
      <c r="J8" s="14" t="s">
        <v>35</v>
      </c>
      <c r="K8" s="25">
        <v>2020</v>
      </c>
      <c r="L8" s="25">
        <v>2021</v>
      </c>
      <c r="M8" s="25">
        <v>2022</v>
      </c>
      <c r="N8" s="25">
        <v>2023</v>
      </c>
      <c r="O8" s="25">
        <v>2024</v>
      </c>
      <c r="P8" s="25">
        <v>2025</v>
      </c>
    </row>
    <row r="9" spans="1:20" x14ac:dyDescent="0.25">
      <c r="A9" s="9">
        <f t="shared" si="1"/>
        <v>82</v>
      </c>
      <c r="B9" s="9">
        <f>100-A9</f>
        <v>18</v>
      </c>
      <c r="C9" s="9" t="str">
        <f>A9&amp;"%"</f>
        <v>82%</v>
      </c>
      <c r="D9" s="13"/>
      <c r="E9" s="12"/>
      <c r="F9" s="12"/>
      <c r="G9" s="10"/>
      <c r="H9" s="8" t="s">
        <v>29</v>
      </c>
      <c r="I9" s="21">
        <f>SUM(B24:F24)</f>
        <v>152800</v>
      </c>
      <c r="J9" s="22">
        <f>IF(ROUND(I9/INDEX(K9:P9,1,$F$7+1)*100,0)&gt;100,100,ROUND(I9/INDEX(K9:P9,1,$F$7+1)*100,0))</f>
        <v>76</v>
      </c>
      <c r="K9" s="9">
        <v>1000</v>
      </c>
      <c r="L9" s="21">
        <v>200000</v>
      </c>
      <c r="M9" s="21">
        <v>180000</v>
      </c>
      <c r="N9" s="21">
        <v>160000</v>
      </c>
      <c r="O9" s="21">
        <v>200000</v>
      </c>
      <c r="P9" s="21">
        <v>170000</v>
      </c>
    </row>
    <row r="10" spans="1:20" x14ac:dyDescent="0.25">
      <c r="A10" s="9">
        <f t="shared" si="1"/>
        <v>61</v>
      </c>
      <c r="B10" s="9">
        <f>100-A10</f>
        <v>39</v>
      </c>
      <c r="C10" s="9" t="str">
        <f>A10&amp;"%"</f>
        <v>61%</v>
      </c>
      <c r="D10" s="13"/>
      <c r="E10" s="12"/>
      <c r="F10" s="12"/>
      <c r="G10" s="10"/>
      <c r="H10" s="8" t="s">
        <v>30</v>
      </c>
      <c r="I10" s="21">
        <f t="shared" ref="I10:I12" si="2">SUM(B25:F25)</f>
        <v>151212</v>
      </c>
      <c r="J10" s="22">
        <f t="shared" ref="J10:J12" si="3">IF(ROUND(I10/INDEX(K10:P10,1,$F$7+1)*100,0)&gt;100,100,ROUND(I10/INDEX(K10:P10,1,$F$7+1)*100,0))</f>
        <v>100</v>
      </c>
      <c r="K10" s="9">
        <v>1000</v>
      </c>
      <c r="L10" s="21">
        <v>150000</v>
      </c>
      <c r="M10" s="21">
        <v>170000</v>
      </c>
      <c r="N10" s="21">
        <v>180000</v>
      </c>
      <c r="O10" s="21">
        <v>150000</v>
      </c>
      <c r="P10" s="21">
        <v>180000</v>
      </c>
    </row>
    <row r="11" spans="1:20" x14ac:dyDescent="0.25">
      <c r="H11" s="14" t="s">
        <v>31</v>
      </c>
      <c r="I11" s="21">
        <f t="shared" si="2"/>
        <v>171837</v>
      </c>
      <c r="J11" s="22">
        <f t="shared" si="3"/>
        <v>82</v>
      </c>
      <c r="K11" s="22">
        <v>1000</v>
      </c>
      <c r="L11" s="21">
        <v>210000</v>
      </c>
      <c r="M11" s="21">
        <v>200000</v>
      </c>
      <c r="N11" s="21">
        <v>200000</v>
      </c>
      <c r="O11" s="21">
        <v>150000</v>
      </c>
      <c r="P11" s="21">
        <v>190000</v>
      </c>
    </row>
    <row r="12" spans="1:20" x14ac:dyDescent="0.25">
      <c r="A12" s="26" t="s">
        <v>26</v>
      </c>
      <c r="B12" s="26"/>
      <c r="C12" s="26"/>
      <c r="D12" s="3">
        <v>2021</v>
      </c>
      <c r="E12" s="3" t="s">
        <v>27</v>
      </c>
      <c r="F12" s="3" t="s">
        <v>28</v>
      </c>
      <c r="H12" s="14" t="s">
        <v>32</v>
      </c>
      <c r="I12" s="21">
        <f t="shared" si="2"/>
        <v>152371</v>
      </c>
      <c r="J12" s="22">
        <f t="shared" si="3"/>
        <v>61</v>
      </c>
      <c r="K12" s="22">
        <v>1000</v>
      </c>
      <c r="L12" s="21">
        <v>250000</v>
      </c>
      <c r="M12" s="21">
        <v>180000</v>
      </c>
      <c r="N12" s="21">
        <v>210000</v>
      </c>
      <c r="O12" s="21">
        <v>170000</v>
      </c>
      <c r="P12" s="21">
        <v>200000</v>
      </c>
    </row>
    <row r="13" spans="1:20" x14ac:dyDescent="0.25">
      <c r="A13" t="s">
        <v>3</v>
      </c>
      <c r="B13">
        <f>LARGE($A$21:$J$21,1)</f>
        <v>342980</v>
      </c>
      <c r="C13" t="str">
        <f>INDEX($A$20:$J$20,MATCH(B13,$A$21:$J$21,0))</f>
        <v>Seller 7</v>
      </c>
      <c r="D13">
        <f>INDEX($A$18:$J$18,MATCH(C13,$A$17:$J$17,0))</f>
        <v>57406</v>
      </c>
      <c r="E13">
        <f>RANK(D13,$D$13:$D$15)</f>
        <v>1</v>
      </c>
      <c r="F13">
        <f>ROUND(D13/MAX($D$13:$D$15)*100,0)</f>
        <v>100</v>
      </c>
      <c r="H13" s="5"/>
    </row>
    <row r="14" spans="1:20" ht="23.25" x14ac:dyDescent="0.35">
      <c r="A14" t="s">
        <v>4</v>
      </c>
      <c r="B14">
        <f>LARGE($A$21:$J$21,2)</f>
        <v>340513</v>
      </c>
      <c r="C14" t="str">
        <f t="shared" ref="C14:C15" si="4">INDEX($A$20:$J$20,MATCH(B14,$A$21:$J$21,0))</f>
        <v>Seller 4</v>
      </c>
      <c r="D14">
        <f t="shared" ref="D14:D15" si="5">INDEX($A$18:$J$18,MATCH(C14,$A$17:$J$17,0))</f>
        <v>46734</v>
      </c>
      <c r="E14">
        <f t="shared" ref="E14:E15" si="6">RANK(D14,$D$13:$D$15)</f>
        <v>3</v>
      </c>
      <c r="F14">
        <f>ROUND(D14/MAX($D$13:$D$15)*100,0)</f>
        <v>81</v>
      </c>
      <c r="H14" s="31" t="s">
        <v>38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spans="1:20" x14ac:dyDescent="0.25">
      <c r="A15" t="s">
        <v>5</v>
      </c>
      <c r="B15">
        <f>LARGE($A$21:$J$21,3)</f>
        <v>326827</v>
      </c>
      <c r="C15" t="str">
        <f t="shared" si="4"/>
        <v>Seller 5</v>
      </c>
      <c r="D15">
        <f t="shared" si="5"/>
        <v>55306</v>
      </c>
      <c r="E15">
        <f t="shared" si="6"/>
        <v>2</v>
      </c>
      <c r="F15">
        <f>ROUND(D15/MAX($D$13:$D$15)*100,0)</f>
        <v>96</v>
      </c>
    </row>
    <row r="16" spans="1:20" x14ac:dyDescent="0.25">
      <c r="A16" s="26">
        <f>E7</f>
        <v>2021</v>
      </c>
      <c r="B16" s="26"/>
      <c r="C16" s="26"/>
      <c r="D16" s="26"/>
      <c r="E16" s="26"/>
      <c r="F16" s="26"/>
      <c r="G16" s="26"/>
      <c r="H16" s="26"/>
      <c r="I16" s="26"/>
      <c r="J16" s="26"/>
    </row>
    <row r="17" spans="1:11" x14ac:dyDescent="0.25">
      <c r="A17" s="4" t="s">
        <v>0</v>
      </c>
      <c r="B17" s="4" t="s">
        <v>1</v>
      </c>
      <c r="C17" s="4" t="s">
        <v>2</v>
      </c>
      <c r="D17" s="4" t="s">
        <v>12</v>
      </c>
      <c r="E17" s="4" t="s">
        <v>13</v>
      </c>
      <c r="F17" s="4" t="s">
        <v>14</v>
      </c>
      <c r="G17" s="4" t="s">
        <v>15</v>
      </c>
      <c r="H17" s="4" t="s">
        <v>16</v>
      </c>
      <c r="I17" s="4" t="s">
        <v>17</v>
      </c>
      <c r="J17" s="4" t="s">
        <v>18</v>
      </c>
    </row>
    <row r="18" spans="1:11" x14ac:dyDescent="0.25">
      <c r="A18">
        <f>SUMIF(Data!$Q$5:$Q$65,$E$7,Data!G2:G65)</f>
        <v>50650</v>
      </c>
      <c r="B18">
        <f>SUMIF(Data!$Q$5:$Q$65,$E$7,Data!H2:H65)</f>
        <v>52969</v>
      </c>
      <c r="C18">
        <f>SUMIF(Data!$Q$5:$Q$65,$E$7,Data!I2:I65)</f>
        <v>54033</v>
      </c>
      <c r="D18">
        <f>SUMIF(Data!$Q$5:$Q$65,$E$7,Data!J2:J65)</f>
        <v>46734</v>
      </c>
      <c r="E18">
        <f>SUMIF(Data!$Q$5:$Q$65,$E$7,Data!K2:K65)</f>
        <v>55306</v>
      </c>
      <c r="F18">
        <f>SUMIF(Data!$Q$5:$Q$65,$E$7,Data!L2:L65)</f>
        <v>40958</v>
      </c>
      <c r="G18">
        <f>SUMIF(Data!$Q$5:$Q$65,$E$7,Data!M2:M65)</f>
        <v>57406</v>
      </c>
      <c r="H18">
        <f>SUMIF(Data!$Q$5:$Q$65,$E$7,Data!N2:N65)</f>
        <v>59884</v>
      </c>
      <c r="I18">
        <f>SUMIF(Data!$Q$5:$Q$65,$E$7,Data!O2:O65)</f>
        <v>46848</v>
      </c>
      <c r="J18">
        <f>SUMIF(Data!$Q$5:$Q$65,$E$7,Data!P2:P65)</f>
        <v>41077</v>
      </c>
    </row>
    <row r="19" spans="1:11" x14ac:dyDescent="0.25">
      <c r="A19" s="26" t="s">
        <v>25</v>
      </c>
      <c r="B19" s="26"/>
      <c r="C19" s="26"/>
      <c r="D19" s="26"/>
      <c r="E19" s="26"/>
      <c r="F19" s="26"/>
      <c r="G19" s="26"/>
      <c r="H19" s="26"/>
      <c r="I19" s="26"/>
      <c r="J19" s="26"/>
    </row>
    <row r="20" spans="1:11" x14ac:dyDescent="0.25">
      <c r="A20" s="4" t="s">
        <v>0</v>
      </c>
      <c r="B20" s="4" t="s">
        <v>1</v>
      </c>
      <c r="C20" s="4" t="s">
        <v>2</v>
      </c>
      <c r="D20" s="4" t="s">
        <v>12</v>
      </c>
      <c r="E20" s="4" t="s">
        <v>13</v>
      </c>
      <c r="F20" s="4" t="s">
        <v>14</v>
      </c>
      <c r="G20" s="4" t="s">
        <v>15</v>
      </c>
      <c r="H20" s="4" t="s">
        <v>16</v>
      </c>
      <c r="I20" s="4" t="s">
        <v>17</v>
      </c>
      <c r="J20" s="4" t="s">
        <v>18</v>
      </c>
    </row>
    <row r="21" spans="1:11" x14ac:dyDescent="0.25">
      <c r="A21">
        <f>SUM(Data!G2:G65)</f>
        <v>310794</v>
      </c>
      <c r="B21">
        <f>SUM(Data!H2:H65)</f>
        <v>319344</v>
      </c>
      <c r="C21">
        <f>SUM(Data!I2:I65)</f>
        <v>315248</v>
      </c>
      <c r="D21">
        <f>SUM(Data!J2:J65)</f>
        <v>340513</v>
      </c>
      <c r="E21">
        <f>SUM(Data!K2:K65)</f>
        <v>326827</v>
      </c>
      <c r="F21">
        <f>SUM(Data!L2:L65)</f>
        <v>299204</v>
      </c>
      <c r="G21">
        <f>SUM(Data!M2:M65)</f>
        <v>342980</v>
      </c>
      <c r="H21">
        <f>SUM(Data!N2:N65)</f>
        <v>324405</v>
      </c>
      <c r="I21">
        <f>SUM(Data!O2:O65)</f>
        <v>320628</v>
      </c>
      <c r="J21">
        <f>SUM(Data!P2:P65)</f>
        <v>312149</v>
      </c>
    </row>
    <row r="23" spans="1:11" x14ac:dyDescent="0.25">
      <c r="A23" s="15" t="s">
        <v>33</v>
      </c>
      <c r="B23" s="4" t="s">
        <v>7</v>
      </c>
      <c r="C23" s="4" t="s">
        <v>8</v>
      </c>
      <c r="D23" s="4" t="s">
        <v>9</v>
      </c>
      <c r="E23" s="4" t="s">
        <v>10</v>
      </c>
      <c r="F23" s="4" t="s">
        <v>11</v>
      </c>
      <c r="G23" s="4"/>
      <c r="H23" s="4"/>
      <c r="I23" s="4"/>
      <c r="J23" s="4"/>
      <c r="K23" s="4"/>
    </row>
    <row r="24" spans="1:11" x14ac:dyDescent="0.25">
      <c r="A24" s="12">
        <v>1</v>
      </c>
      <c r="B24" s="12">
        <f>SUMIFS(Data!B:B,Data!$Q:$Q,$E$7,Data!$R:$R,$A24)</f>
        <v>10112</v>
      </c>
      <c r="C24" s="12">
        <f>SUMIFS(Data!C:C,Data!$Q:$Q,$E$7,Data!$R:$R,$A24)</f>
        <v>49778</v>
      </c>
      <c r="D24" s="12">
        <f>SUMIFS(Data!D:D,Data!$Q:$Q,$E$7,Data!$R:$R,$A24)</f>
        <v>18730</v>
      </c>
      <c r="E24" s="12">
        <f>SUMIFS(Data!E:E,Data!$Q:$Q,$E$7,Data!$R:$R,$A24)</f>
        <v>36800</v>
      </c>
      <c r="F24" s="12">
        <f>SUMIFS(Data!F:F,Data!$Q:$Q,$E$7,Data!$R:$R,$A24)</f>
        <v>37380</v>
      </c>
      <c r="G24" s="12"/>
      <c r="H24" s="12"/>
      <c r="I24" s="12"/>
      <c r="J24" s="12"/>
      <c r="K24" s="12"/>
    </row>
    <row r="25" spans="1:11" x14ac:dyDescent="0.25">
      <c r="A25" s="12">
        <v>2</v>
      </c>
      <c r="B25" s="12">
        <f>SUMIFS(Data!B:B,Data!$Q:$Q,$E$7,Data!$R:$R,$A25)</f>
        <v>6886</v>
      </c>
      <c r="C25" s="12">
        <f>SUMIFS(Data!C:C,Data!$Q:$Q,$E$7,Data!$R:$R,$A25)</f>
        <v>48504</v>
      </c>
      <c r="D25" s="12">
        <f>SUMIFS(Data!D:D,Data!$Q:$Q,$E$7,Data!$R:$R,$A25)</f>
        <v>18533</v>
      </c>
      <c r="E25" s="12">
        <f>SUMIFS(Data!E:E,Data!$Q:$Q,$E$7,Data!$R:$R,$A25)</f>
        <v>37201</v>
      </c>
      <c r="F25" s="12">
        <f>SUMIFS(Data!F:F,Data!$Q:$Q,$E$7,Data!$R:$R,$A25)</f>
        <v>40088</v>
      </c>
      <c r="G25" s="12"/>
      <c r="H25" s="12"/>
      <c r="I25" s="12"/>
      <c r="J25" s="12"/>
      <c r="K25" s="12"/>
    </row>
    <row r="26" spans="1:11" x14ac:dyDescent="0.25">
      <c r="A26" s="5">
        <v>3</v>
      </c>
      <c r="B26" s="12">
        <f>SUMIFS(Data!B:B,Data!$Q:$Q,$E$7,Data!$R:$R,$A26)</f>
        <v>10451</v>
      </c>
      <c r="C26" s="12">
        <f>SUMIFS(Data!C:C,Data!$Q:$Q,$E$7,Data!$R:$R,$A26)</f>
        <v>57146</v>
      </c>
      <c r="D26" s="12">
        <f>SUMIFS(Data!D:D,Data!$Q:$Q,$E$7,Data!$R:$R,$A26)</f>
        <v>17583</v>
      </c>
      <c r="E26" s="12">
        <f>SUMIFS(Data!E:E,Data!$Q:$Q,$E$7,Data!$R:$R,$A26)</f>
        <v>46958</v>
      </c>
      <c r="F26" s="12">
        <f>SUMIFS(Data!F:F,Data!$Q:$Q,$E$7,Data!$R:$R,$A26)</f>
        <v>39699</v>
      </c>
      <c r="G26" s="12"/>
      <c r="H26" s="12"/>
      <c r="I26" s="12"/>
      <c r="J26" s="12"/>
      <c r="K26" s="12"/>
    </row>
    <row r="27" spans="1:11" x14ac:dyDescent="0.25">
      <c r="A27" s="5">
        <v>4</v>
      </c>
      <c r="B27" s="12">
        <f>SUMIFS(Data!B:B,Data!$Q:$Q,$E$7,Data!$R:$R,$A27)</f>
        <v>21112</v>
      </c>
      <c r="C27" s="12">
        <f>SUMIFS(Data!C:C,Data!$Q:$Q,$E$7,Data!$R:$R,$A27)</f>
        <v>52208</v>
      </c>
      <c r="D27" s="12">
        <f>SUMIFS(Data!D:D,Data!$Q:$Q,$E$7,Data!$R:$R,$A27)</f>
        <v>13408</v>
      </c>
      <c r="E27" s="12">
        <f>SUMIFS(Data!E:E,Data!$Q:$Q,$E$7,Data!$R:$R,$A27)</f>
        <v>44674</v>
      </c>
      <c r="F27" s="12">
        <f>SUMIFS(Data!F:F,Data!$Q:$Q,$E$7,Data!$R:$R,$A27)</f>
        <v>20969</v>
      </c>
      <c r="G27" s="12"/>
      <c r="H27" s="12"/>
      <c r="I27" s="12"/>
      <c r="J27" s="12"/>
      <c r="K27" s="12"/>
    </row>
    <row r="28" spans="1:11" x14ac:dyDescent="0.25">
      <c r="A28" t="s">
        <v>36</v>
      </c>
      <c r="B28">
        <f>SUM(B24:B27)</f>
        <v>48561</v>
      </c>
      <c r="C28">
        <f t="shared" ref="C28:F28" si="7">SUM(C24:C27)</f>
        <v>207636</v>
      </c>
      <c r="D28">
        <f t="shared" si="7"/>
        <v>68254</v>
      </c>
      <c r="E28">
        <f t="shared" si="7"/>
        <v>165633</v>
      </c>
      <c r="F28">
        <f t="shared" si="7"/>
        <v>138136</v>
      </c>
    </row>
  </sheetData>
  <mergeCells count="9">
    <mergeCell ref="A19:J19"/>
    <mergeCell ref="A16:J16"/>
    <mergeCell ref="K7:P7"/>
    <mergeCell ref="A1:C1"/>
    <mergeCell ref="A6:C6"/>
    <mergeCell ref="E1:F1"/>
    <mergeCell ref="H1:K1"/>
    <mergeCell ref="A12:C12"/>
    <mergeCell ref="H14:T14"/>
  </mergeCells>
  <hyperlinks>
    <hyperlink ref="H1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D1:P1"/>
  <sheetViews>
    <sheetView workbookViewId="0">
      <selection activeCell="D1" sqref="D1:P1"/>
    </sheetView>
  </sheetViews>
  <sheetFormatPr defaultRowHeight="15" x14ac:dyDescent="0.25"/>
  <sheetData>
    <row r="1" spans="4:16" ht="23.25" x14ac:dyDescent="0.35">
      <c r="D1" s="31" t="s">
        <v>38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</sheetData>
  <mergeCells count="1">
    <mergeCell ref="D1:P1"/>
  </mergeCells>
  <hyperlinks>
    <hyperlink ref="D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Data</vt:lpstr>
      <vt:lpstr>Processing</vt:lpstr>
      <vt:lpstr>Resources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</dc:creator>
  <cp:lastModifiedBy>lux</cp:lastModifiedBy>
  <dcterms:created xsi:type="dcterms:W3CDTF">2020-08-19T12:25:16Z</dcterms:created>
  <dcterms:modified xsi:type="dcterms:W3CDTF">2020-08-20T18:30:39Z</dcterms:modified>
</cp:coreProperties>
</file>