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wetatvfm-my.sharepoint.com/personal/jregen_weta_org/Documents/Documents/PBS, CDP and Related/Passport/LSI/"/>
    </mc:Choice>
  </mc:AlternateContent>
  <xr:revisionPtr revIDLastSave="18" documentId="8_{FC6E1E22-F24A-4737-AD50-B13F987D4370}" xr6:coauthVersionLast="47" xr6:coauthVersionMax="47" xr10:uidLastSave="{387F9D41-77C9-43E5-8F19-F2AC1F43BD41}"/>
  <bookViews>
    <workbookView xWindow="-120" yWindow="-120" windowWidth="29040" windowHeight="15840" xr2:uid="{BED48994-8067-4E66-8BF5-F022BBFCA6A6}"/>
  </bookViews>
  <sheets>
    <sheet name="Station Inputs&amp;Results" sheetId="1" r:id="rId1"/>
    <sheet name="New Passport Revs" sheetId="2" r:id="rId2"/>
  </sheets>
  <calcPr calcId="191029"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C42" i="1"/>
  <c r="C44" i="1"/>
  <c r="D5" i="2"/>
  <c r="E5" i="2"/>
  <c r="F5" i="2"/>
  <c r="G5" i="2"/>
  <c r="C5" i="2"/>
  <c r="D6" i="2"/>
  <c r="C8" i="2"/>
  <c r="G11" i="1"/>
  <c r="E6" i="2"/>
  <c r="D8" i="2"/>
  <c r="H11" i="1"/>
  <c r="F6" i="2"/>
  <c r="E8" i="2"/>
  <c r="I11" i="1"/>
  <c r="G6" i="2"/>
  <c r="G8" i="2"/>
  <c r="K11" i="1"/>
  <c r="F8" i="2"/>
  <c r="J11" i="1"/>
</calcChain>
</file>

<file path=xl/sharedStrings.xml><?xml version="1.0" encoding="utf-8"?>
<sst xmlns="http://schemas.openxmlformats.org/spreadsheetml/2006/main" count="56" uniqueCount="49">
  <si>
    <t>Input Name</t>
  </si>
  <si>
    <t>Value</t>
  </si>
  <si>
    <t>Definition and Notes</t>
  </si>
  <si>
    <t>Overall Average Retention Rate per Passport-Driven Donor</t>
  </si>
  <si>
    <t>Average Annual Revenue per Passport-Driven Donor</t>
  </si>
  <si>
    <t>Only donors through Passport donation forms (i.e., excluding other Passport-activated donors)</t>
  </si>
  <si>
    <t>This calculation only includes revenue upside for Passport-driven donors (i.e.., through Passport donation forms).</t>
  </si>
  <si>
    <t>This calculation does NOT include revenue upside through higher retention rates from donors from other origin sources who activate and stream with Passport.  Passport is critical to retaining those donors as well.</t>
  </si>
  <si>
    <t>This lift will be largest on OTT (68% of devices used for WETA)</t>
  </si>
  <si>
    <t xml:space="preserve">   Full-funnel data from initial streaming in FVOD app to Passport conversion and behavior - available to stations and PBS to glean insights</t>
  </si>
  <si>
    <t>Could lead to signficant long-term upside, but no estimate included here</t>
  </si>
  <si>
    <t>Note:  Calculator assumes initial version of Continuous Play with Passport upsell will have been implemented across every platform for PBS app.  Hence, this only includes benefits on additional testing of the upsell</t>
  </si>
  <si>
    <t>TOTAL LIFT %</t>
  </si>
  <si>
    <t>Notes</t>
  </si>
  <si>
    <t>Average retention rate for all Passport-driven donors</t>
  </si>
  <si>
    <t>Year 1</t>
  </si>
  <si>
    <t>Year 2</t>
  </si>
  <si>
    <t>Year 3</t>
  </si>
  <si>
    <t>Year 4</t>
  </si>
  <si>
    <t>Year 5</t>
  </si>
  <si>
    <t>TOTAL LIFT WITH ADDED CONSERVATISM TO REMOVE ANY REDUNDANCY %</t>
  </si>
  <si>
    <t xml:space="preserve">   A/B testing on entire upsell process</t>
  </si>
  <si>
    <t xml:space="preserve">   Multiple station livestreams + station look &amp; feel + addition station shows and acquisitions to appropriate genres.  This will lead to increased streaming adoption &amp; affinity</t>
  </si>
  <si>
    <t xml:space="preserve">  Refined management + collaborative tools to enable stations to test and share highest performing collections of shows, allowing for  cross-station testing and optimization around different rows to optimize.  I.e., Testing and optimizing to determine highest performance</t>
  </si>
  <si>
    <t xml:space="preserve">   Direct station messaging to users</t>
  </si>
  <si>
    <t>The ability to message users to make their year-end, tax-deductible gift; renew their membership before it expires; attend a local event; or watch a special local show; etc.</t>
  </si>
  <si>
    <t xml:space="preserve">   PHASE 2:  Additional content (shows) from SVOD engine, programming marketplace, VOD engine and Turn-Key FAST channels</t>
  </si>
  <si>
    <t xml:space="preserve">   PHASE 2:  Digital pledge</t>
  </si>
  <si>
    <t>No estimate because Phase 2</t>
  </si>
  <si>
    <t xml:space="preserve">   Local Underwriting.  Also, additional member benefits / services from Streaming Pilot as part of expanded platform</t>
  </si>
  <si>
    <t>Station Inputs</t>
  </si>
  <si>
    <t>Station Calculator for Incremental Additional Revenue from Local Public - in Excess of Revenue from Existing PBS App</t>
  </si>
  <si>
    <t>Station name</t>
  </si>
  <si>
    <t>WETA</t>
  </si>
  <si>
    <t xml:space="preserve">Only donations through Passport donation forms (i.e., excluding other Passport-activated donors).  Only includes count of separate donations and not individual payments - i.e., a new gift through the form so a new sustainer gift would count 1x. This is baseline for growth of future donations from Local Public, starting in FY26. </t>
  </si>
  <si>
    <t>Calculator for Incremental New Passport Donations / Additional Revenue Resulting from Local Public</t>
  </si>
  <si>
    <t>Revenue from new Passport donations due to Local Public in given FY</t>
  </si>
  <si>
    <t>Subsequent revenue from new Passport donors due to Local Public in prior FYs</t>
  </si>
  <si>
    <t>Exludes subsequent revenue from Passport donors acquired prior to FY26.  Assumes launch of Local Public at start of FY26</t>
  </si>
  <si>
    <t>Projected Annual Incremental Revenue from New Donations due to Local Public app</t>
  </si>
  <si>
    <t>Projected Additional Revenue Attributable to Local Public</t>
  </si>
  <si>
    <t>Avg Total Annual Passport-Driven Donations</t>
  </si>
  <si>
    <t xml:space="preserve">   Improved baseline Passport upsell process in app:  Vanity url, 800# and improved baseline Passport upsell screen +  clearer show page (e.g., with Play button to get to upsell) + stronger calls to donate on Learn More page</t>
  </si>
  <si>
    <t xml:space="preserve">   Improved basic UX (e.g., ease of getting to Play button, hero image, navigation, vibes and subgenre tagging, episode-less shows removed, etc.)</t>
  </si>
  <si>
    <t>Lifts in Passport Donations from Local Public</t>
  </si>
  <si>
    <t xml:space="preserve">   FVOD version of Local Public</t>
  </si>
  <si>
    <t xml:space="preserve">   A/B testing on Continuous Play upsell </t>
  </si>
  <si>
    <t>Note: the ability of stations to curate a separate user experience for FVOD users addresses the #1 frustration for FVOD users of the PBS app</t>
  </si>
  <si>
    <t>All stations are able to share their rows and what's working, what's not.  Streaming Pilot will create national defaults based on learnings across 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</si>
</sst>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8" x14ac:knownFonts="1">
    <font>
      <sz val="11"/>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1"/>
      <color rgb="FFFF0000"/>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36">
    <xf numFmtId="0" fontId="0" fillId="0" borderId="0" xfId="0"/>
    <xf numFmtId="0" fontId="1" fillId="0" borderId="0" xfId="0" applyFont="1"/>
    <xf numFmtId="0" fontId="4" fillId="0" borderId="0" xfId="0" applyFont="1"/>
    <xf numFmtId="0" fontId="3" fillId="0" borderId="0" xfId="0" applyFont="1" applyAlignment="1">
      <alignment wrapText="1"/>
    </xf>
    <xf numFmtId="0" fontId="0" fillId="0" borderId="0" xfId="0" applyAlignment="1">
      <alignment wrapText="1"/>
    </xf>
    <xf numFmtId="0" fontId="4" fillId="0" borderId="1" xfId="0" applyFont="1" applyBorder="1"/>
    <xf numFmtId="0" fontId="3" fillId="0" borderId="1" xfId="0" applyFont="1" applyBorder="1"/>
    <xf numFmtId="0" fontId="5" fillId="0" borderId="1" xfId="0" applyFont="1" applyBorder="1" applyAlignment="1">
      <alignment wrapText="1"/>
    </xf>
    <xf numFmtId="0" fontId="5" fillId="0" borderId="1" xfId="0" applyFont="1" applyBorder="1"/>
    <xf numFmtId="0" fontId="3" fillId="0" borderId="2" xfId="0" applyFont="1" applyBorder="1" applyAlignment="1">
      <alignment wrapText="1"/>
    </xf>
    <xf numFmtId="0" fontId="3" fillId="0" borderId="0" xfId="0" applyFont="1"/>
    <xf numFmtId="0" fontId="3" fillId="0" borderId="5" xfId="0" applyFont="1" applyBorder="1" applyAlignment="1">
      <alignment wrapText="1"/>
    </xf>
    <xf numFmtId="0" fontId="0" fillId="3" borderId="0" xfId="0" applyFill="1" applyAlignment="1">
      <alignment wrapText="1"/>
    </xf>
    <xf numFmtId="9" fontId="0" fillId="2" borderId="0" xfId="3" applyFont="1" applyFill="1"/>
    <xf numFmtId="9" fontId="0" fillId="0" borderId="0" xfId="3" applyFont="1"/>
    <xf numFmtId="9" fontId="0" fillId="0" borderId="5" xfId="3" applyFont="1" applyBorder="1"/>
    <xf numFmtId="9" fontId="0" fillId="0" borderId="0" xfId="3" applyFont="1" applyFill="1"/>
    <xf numFmtId="9" fontId="0" fillId="0" borderId="0" xfId="3" applyFont="1" applyBorder="1"/>
    <xf numFmtId="165" fontId="0" fillId="2" borderId="0" xfId="1" applyNumberFormat="1" applyFont="1" applyFill="1"/>
    <xf numFmtId="165" fontId="0" fillId="0" borderId="0" xfId="1" applyNumberFormat="1" applyFont="1"/>
    <xf numFmtId="0" fontId="6" fillId="0" borderId="0" xfId="0" applyFont="1"/>
    <xf numFmtId="9" fontId="3" fillId="0" borderId="4" xfId="0" applyNumberFormat="1" applyFont="1" applyBorder="1"/>
    <xf numFmtId="164" fontId="0" fillId="0" borderId="0" xfId="2" applyNumberFormat="1" applyFont="1" applyAlignment="1">
      <alignment wrapText="1"/>
    </xf>
    <xf numFmtId="165" fontId="0" fillId="0" borderId="0" xfId="1" applyNumberFormat="1" applyFont="1" applyAlignment="1">
      <alignment wrapText="1"/>
    </xf>
    <xf numFmtId="164" fontId="3" fillId="0" borderId="3" xfId="0" applyNumberFormat="1" applyFont="1" applyBorder="1"/>
    <xf numFmtId="164" fontId="3" fillId="0" borderId="4" xfId="0" applyNumberFormat="1" applyFont="1" applyBorder="1"/>
    <xf numFmtId="164" fontId="0" fillId="2" borderId="0" xfId="2" applyNumberFormat="1" applyFont="1" applyFill="1"/>
    <xf numFmtId="0" fontId="3" fillId="3" borderId="1" xfId="0" applyFont="1" applyFill="1" applyBorder="1" applyAlignment="1">
      <alignment wrapText="1"/>
    </xf>
    <xf numFmtId="0" fontId="0" fillId="3" borderId="1" xfId="0" applyFill="1" applyBorder="1"/>
    <xf numFmtId="0" fontId="0" fillId="3" borderId="0" xfId="0" applyFill="1"/>
    <xf numFmtId="0" fontId="3" fillId="3" borderId="0" xfId="0" applyFont="1" applyFill="1"/>
    <xf numFmtId="164" fontId="5" fillId="3" borderId="2" xfId="2" applyNumberFormat="1" applyFont="1" applyFill="1" applyBorder="1" applyAlignment="1">
      <alignment wrapText="1"/>
    </xf>
    <xf numFmtId="164" fontId="5" fillId="3" borderId="2" xfId="2" applyNumberFormat="1" applyFont="1" applyFill="1" applyBorder="1"/>
    <xf numFmtId="9" fontId="0" fillId="3" borderId="0" xfId="3" applyFont="1" applyFill="1" applyAlignment="1">
      <alignment wrapText="1"/>
    </xf>
    <xf numFmtId="0" fontId="1" fillId="3" borderId="1" xfId="0" applyFont="1" applyFill="1" applyBorder="1"/>
    <xf numFmtId="0" fontId="1" fillId="2" borderId="0" xfId="0" applyFon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2135-1903-48D4-8F1B-87BB8A062B34}">
  <dimension ref="A1:K44"/>
  <sheetViews>
    <sheetView tabSelected="1" zoomScaleNormal="100" workbookViewId="0">
      <selection activeCell="D5" sqref="D5"/>
    </sheetView>
  </sheetViews>
  <sheetFormatPr defaultRowHeight="15" x14ac:dyDescent="0.25"/>
  <cols>
    <col min="1" max="1" width="2.85546875" customWidth="1"/>
    <col min="2" max="2" width="46.140625" style="3" customWidth="1"/>
    <col min="3" max="3" width="17.140625" customWidth="1"/>
    <col min="4" max="4" width="43.5703125" style="4" customWidth="1"/>
    <col min="5" max="5" width="3.140625" customWidth="1"/>
    <col min="6" max="6" width="34.140625" customWidth="1"/>
    <col min="7" max="8" width="14.7109375" bestFit="1" customWidth="1"/>
    <col min="9" max="11" width="16.5703125" bestFit="1" customWidth="1"/>
  </cols>
  <sheetData>
    <row r="1" spans="1:11" ht="21" x14ac:dyDescent="0.35">
      <c r="A1" s="2" t="s">
        <v>31</v>
      </c>
    </row>
    <row r="2" spans="1:11" ht="21" x14ac:dyDescent="0.35">
      <c r="A2" s="2"/>
      <c r="B2" s="10" t="s">
        <v>6</v>
      </c>
      <c r="D2"/>
    </row>
    <row r="3" spans="1:11" ht="21" x14ac:dyDescent="0.35">
      <c r="A3" s="2"/>
      <c r="B3" s="10" t="s">
        <v>7</v>
      </c>
      <c r="D3"/>
    </row>
    <row r="4" spans="1:11" ht="12.75" customHeight="1" x14ac:dyDescent="0.35">
      <c r="A4" s="2"/>
      <c r="B4" s="10"/>
      <c r="D4"/>
    </row>
    <row r="5" spans="1:11" ht="21" x14ac:dyDescent="0.35">
      <c r="A5" s="2"/>
      <c r="B5" s="1" t="s">
        <v>32</v>
      </c>
      <c r="C5" s="35" t="s">
        <v>33</v>
      </c>
      <c r="D5"/>
    </row>
    <row r="6" spans="1:11" ht="13.5" customHeight="1" x14ac:dyDescent="0.35">
      <c r="A6" s="2"/>
      <c r="B6" s="10"/>
      <c r="D6"/>
    </row>
    <row r="7" spans="1:11" ht="21" x14ac:dyDescent="0.35">
      <c r="A7" s="5" t="s">
        <v>30</v>
      </c>
      <c r="B7" s="6"/>
    </row>
    <row r="9" spans="1:11" ht="18.75" x14ac:dyDescent="0.3">
      <c r="B9" s="7" t="s">
        <v>0</v>
      </c>
      <c r="C9" s="8" t="s">
        <v>1</v>
      </c>
      <c r="D9" s="7" t="s">
        <v>2</v>
      </c>
      <c r="F9" s="34" t="s">
        <v>39</v>
      </c>
      <c r="G9" s="27"/>
      <c r="H9" s="28"/>
      <c r="I9" s="28"/>
      <c r="J9" s="28"/>
      <c r="K9" s="28"/>
    </row>
    <row r="10" spans="1:11" ht="15.75" thickBot="1" x14ac:dyDescent="0.3">
      <c r="C10" s="20"/>
      <c r="F10" s="29"/>
      <c r="G10" s="30" t="s">
        <v>15</v>
      </c>
      <c r="H10" s="30" t="s">
        <v>16</v>
      </c>
      <c r="I10" s="30" t="s">
        <v>17</v>
      </c>
      <c r="J10" s="30" t="s">
        <v>18</v>
      </c>
      <c r="K10" s="30" t="s">
        <v>19</v>
      </c>
    </row>
    <row r="11" spans="1:11" ht="118.5" customHeight="1" thickBot="1" x14ac:dyDescent="0.3">
      <c r="B11" s="3" t="s">
        <v>41</v>
      </c>
      <c r="C11" s="18">
        <v>20000</v>
      </c>
      <c r="D11" s="4" t="s">
        <v>34</v>
      </c>
      <c r="F11" s="31" t="str">
        <f>'New Passport Revs'!B8</f>
        <v>Projected Additional Revenue Attributable to Local Public</v>
      </c>
      <c r="G11" s="32">
        <f>'New Passport Revs'!C8</f>
        <v>380000.00000000017</v>
      </c>
      <c r="H11" s="32">
        <f>'New Passport Revs'!D8</f>
        <v>684000.00000000035</v>
      </c>
      <c r="I11" s="32">
        <f>'New Passport Revs'!E8</f>
        <v>927200.00000000047</v>
      </c>
      <c r="J11" s="32">
        <f>'New Passport Revs'!F8</f>
        <v>1121760.0000000007</v>
      </c>
      <c r="K11" s="32">
        <f>'New Passport Revs'!G8</f>
        <v>1277408.0000000007</v>
      </c>
    </row>
    <row r="12" spans="1:11" x14ac:dyDescent="0.25">
      <c r="C12" s="19"/>
    </row>
    <row r="13" spans="1:11" ht="45" x14ac:dyDescent="0.25">
      <c r="B13" s="3" t="s">
        <v>4</v>
      </c>
      <c r="C13" s="26">
        <v>76</v>
      </c>
      <c r="D13" s="4" t="s">
        <v>5</v>
      </c>
    </row>
    <row r="14" spans="1:11" x14ac:dyDescent="0.25">
      <c r="C14" s="19"/>
      <c r="I14">
        <v>3</v>
      </c>
    </row>
    <row r="15" spans="1:11" ht="30" x14ac:dyDescent="0.25">
      <c r="B15" s="3" t="s">
        <v>3</v>
      </c>
      <c r="C15" s="13">
        <v>0.8</v>
      </c>
      <c r="D15" s="4" t="s">
        <v>14</v>
      </c>
    </row>
    <row r="16" spans="1:11" x14ac:dyDescent="0.25">
      <c r="C16" s="14"/>
    </row>
    <row r="17" spans="2:4" ht="15.75" thickBot="1" x14ac:dyDescent="0.3">
      <c r="B17" s="11" t="s">
        <v>44</v>
      </c>
      <c r="C17" s="15"/>
    </row>
    <row r="18" spans="2:4" ht="75" x14ac:dyDescent="0.25">
      <c r="B18" s="3" t="s">
        <v>42</v>
      </c>
      <c r="C18" s="13">
        <v>0.1</v>
      </c>
      <c r="D18" s="4" t="s">
        <v>8</v>
      </c>
    </row>
    <row r="19" spans="2:4" x14ac:dyDescent="0.25">
      <c r="C19" s="14"/>
    </row>
    <row r="20" spans="2:4" x14ac:dyDescent="0.25">
      <c r="B20" s="3" t="s">
        <v>21</v>
      </c>
      <c r="C20" s="13">
        <v>0.03</v>
      </c>
    </row>
    <row r="21" spans="2:4" x14ac:dyDescent="0.25">
      <c r="C21" s="14"/>
    </row>
    <row r="22" spans="2:4" ht="75" x14ac:dyDescent="0.25">
      <c r="B22" s="3" t="s">
        <v>46</v>
      </c>
      <c r="C22" s="13">
        <v>0.02</v>
      </c>
      <c r="D22" s="4" t="s">
        <v>11</v>
      </c>
    </row>
    <row r="23" spans="2:4" x14ac:dyDescent="0.25">
      <c r="C23" s="14"/>
    </row>
    <row r="24" spans="2:4" ht="75" x14ac:dyDescent="0.25">
      <c r="B24" s="3" t="s">
        <v>43</v>
      </c>
      <c r="C24" s="13">
        <v>0.05</v>
      </c>
      <c r="D24" s="4" t="s">
        <v>11</v>
      </c>
    </row>
    <row r="25" spans="2:4" x14ac:dyDescent="0.25">
      <c r="C25" s="14"/>
    </row>
    <row r="26" spans="2:4" ht="60" x14ac:dyDescent="0.25">
      <c r="B26" s="3" t="s">
        <v>45</v>
      </c>
      <c r="C26" s="13">
        <v>0.05</v>
      </c>
      <c r="D26" s="4" t="s">
        <v>47</v>
      </c>
    </row>
    <row r="27" spans="2:4" x14ac:dyDescent="0.25">
      <c r="C27" s="14"/>
    </row>
    <row r="28" spans="2:4" ht="60" x14ac:dyDescent="0.25">
      <c r="B28" s="3" t="s">
        <v>22</v>
      </c>
      <c r="C28" s="13">
        <v>0.02</v>
      </c>
    </row>
    <row r="29" spans="2:4" x14ac:dyDescent="0.25">
      <c r="C29" s="14"/>
    </row>
    <row r="30" spans="2:4" ht="90" x14ac:dyDescent="0.25">
      <c r="B30" s="3" t="s">
        <v>23</v>
      </c>
      <c r="C30" s="13">
        <v>0.03</v>
      </c>
      <c r="D30" s="4" t="s">
        <v>48</v>
      </c>
    </row>
    <row r="31" spans="2:4" x14ac:dyDescent="0.25">
      <c r="C31" s="16"/>
    </row>
    <row r="32" spans="2:4" ht="60" x14ac:dyDescent="0.25">
      <c r="B32" s="3" t="s">
        <v>24</v>
      </c>
      <c r="C32" s="13">
        <v>0.03</v>
      </c>
      <c r="D32" s="4" t="s">
        <v>25</v>
      </c>
    </row>
    <row r="33" spans="1:3" x14ac:dyDescent="0.25">
      <c r="C33" s="14"/>
    </row>
    <row r="34" spans="1:3" ht="45" x14ac:dyDescent="0.25">
      <c r="B34" s="3" t="s">
        <v>9</v>
      </c>
      <c r="C34" s="13">
        <v>0.02</v>
      </c>
    </row>
    <row r="36" spans="1:3" ht="75" x14ac:dyDescent="0.25">
      <c r="B36" s="3" t="s">
        <v>29</v>
      </c>
      <c r="C36" s="12" t="s">
        <v>10</v>
      </c>
    </row>
    <row r="37" spans="1:3" x14ac:dyDescent="0.25">
      <c r="C37" s="16"/>
    </row>
    <row r="38" spans="1:3" ht="45" x14ac:dyDescent="0.25">
      <c r="B38" s="3" t="s">
        <v>26</v>
      </c>
      <c r="C38" s="33" t="s">
        <v>28</v>
      </c>
    </row>
    <row r="39" spans="1:3" ht="17.25" customHeight="1" x14ac:dyDescent="0.35">
      <c r="A39" s="2"/>
      <c r="C39" s="17"/>
    </row>
    <row r="40" spans="1:3" ht="30" x14ac:dyDescent="0.25">
      <c r="B40" s="3" t="s">
        <v>27</v>
      </c>
      <c r="C40" s="33" t="s">
        <v>28</v>
      </c>
    </row>
    <row r="41" spans="1:3" ht="15.75" thickBot="1" x14ac:dyDescent="0.3"/>
    <row r="42" spans="1:3" ht="15.75" thickBot="1" x14ac:dyDescent="0.3">
      <c r="B42" s="9" t="s">
        <v>12</v>
      </c>
      <c r="C42" s="21">
        <f>SUM(C18:C41)</f>
        <v>0.35000000000000009</v>
      </c>
    </row>
    <row r="43" spans="1:3" ht="15.75" thickBot="1" x14ac:dyDescent="0.3"/>
    <row r="44" spans="1:3" ht="30.75" thickBot="1" x14ac:dyDescent="0.3">
      <c r="B44" s="9" t="s">
        <v>20</v>
      </c>
      <c r="C44" s="21">
        <f>C42-0.1</f>
        <v>0.25000000000000011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E73F-8C70-4441-A25E-8A373485B587}">
  <dimension ref="A1:I8"/>
  <sheetViews>
    <sheetView workbookViewId="0">
      <selection activeCell="I14" sqref="I14"/>
    </sheetView>
  </sheetViews>
  <sheetFormatPr defaultRowHeight="15" x14ac:dyDescent="0.25"/>
  <cols>
    <col min="1" max="1" width="3.28515625" customWidth="1"/>
    <col min="2" max="2" width="31.5703125" style="3" customWidth="1"/>
    <col min="3" max="3" width="14.28515625" bestFit="1" customWidth="1"/>
    <col min="4" max="4" width="14" customWidth="1"/>
    <col min="5" max="5" width="13.42578125" customWidth="1"/>
    <col min="6" max="7" width="12.7109375" customWidth="1"/>
    <col min="8" max="8" width="10.28515625" bestFit="1" customWidth="1"/>
    <col min="9" max="9" width="101" customWidth="1"/>
  </cols>
  <sheetData>
    <row r="1" spans="1:9" ht="18.75" x14ac:dyDescent="0.3">
      <c r="A1" s="1" t="s">
        <v>35</v>
      </c>
    </row>
    <row r="2" spans="1:9" ht="18.75" x14ac:dyDescent="0.3">
      <c r="A2" s="1"/>
      <c r="B2" s="10" t="s">
        <v>38</v>
      </c>
    </row>
    <row r="4" spans="1:9" x14ac:dyDescent="0.25">
      <c r="C4" s="6" t="s">
        <v>15</v>
      </c>
      <c r="D4" s="6" t="s">
        <v>16</v>
      </c>
      <c r="E4" s="6" t="s">
        <v>17</v>
      </c>
      <c r="F4" s="6" t="s">
        <v>18</v>
      </c>
      <c r="G4" s="6" t="s">
        <v>19</v>
      </c>
      <c r="H4" s="6"/>
      <c r="I4" s="6" t="s">
        <v>13</v>
      </c>
    </row>
    <row r="5" spans="1:9" s="4" customFormat="1" ht="45" x14ac:dyDescent="0.25">
      <c r="B5" s="3" t="s">
        <v>36</v>
      </c>
      <c r="C5" s="22">
        <f>'Station Inputs&amp;Results'!$C$11*'Station Inputs&amp;Results'!$C$13*'Station Inputs&amp;Results'!$C$44</f>
        <v>380000.00000000017</v>
      </c>
      <c r="D5" s="22">
        <f>'Station Inputs&amp;Results'!$C$11*'Station Inputs&amp;Results'!$C$13*'Station Inputs&amp;Results'!$C$44</f>
        <v>380000.00000000017</v>
      </c>
      <c r="E5" s="22">
        <f>'Station Inputs&amp;Results'!$C$11*'Station Inputs&amp;Results'!$C$13*'Station Inputs&amp;Results'!$C$44</f>
        <v>380000.00000000017</v>
      </c>
      <c r="F5" s="22">
        <f>'Station Inputs&amp;Results'!$C$11*'Station Inputs&amp;Results'!$C$13*'Station Inputs&amp;Results'!$C$44</f>
        <v>380000.00000000017</v>
      </c>
      <c r="G5" s="22">
        <f>'Station Inputs&amp;Results'!$C$11*'Station Inputs&amp;Results'!$C$13*'Station Inputs&amp;Results'!$C$44</f>
        <v>380000.00000000017</v>
      </c>
      <c r="H5" s="23"/>
    </row>
    <row r="6" spans="1:9" s="4" customFormat="1" ht="45" x14ac:dyDescent="0.25">
      <c r="B6" s="3" t="s">
        <v>37</v>
      </c>
      <c r="C6" s="22">
        <v>0</v>
      </c>
      <c r="D6" s="22">
        <f>C5*'Station Inputs&amp;Results'!C15</f>
        <v>304000.00000000017</v>
      </c>
      <c r="E6" s="22">
        <f>(D6*'Station Inputs&amp;Results'!$C$15)+(D5*'Station Inputs&amp;Results'!$C$15)</f>
        <v>547200.00000000035</v>
      </c>
      <c r="F6" s="22">
        <f>(E6*'Station Inputs&amp;Results'!$C$15)+(E5*'Station Inputs&amp;Results'!$C$15)</f>
        <v>741760.00000000047</v>
      </c>
      <c r="G6" s="22">
        <f>(F6*'Station Inputs&amp;Results'!$C$15)+(F5*'Station Inputs&amp;Results'!$C$15)</f>
        <v>897408.00000000047</v>
      </c>
    </row>
    <row r="7" spans="1:9" ht="15.75" thickBot="1" x14ac:dyDescent="0.3"/>
    <row r="8" spans="1:9" ht="30.75" thickBot="1" x14ac:dyDescent="0.3">
      <c r="B8" s="9" t="s">
        <v>40</v>
      </c>
      <c r="C8" s="24">
        <f>SUM(C5:C7)</f>
        <v>380000.00000000017</v>
      </c>
      <c r="D8" s="24">
        <f t="shared" ref="D8:F8" si="0">SUM(D5:D7)</f>
        <v>684000.00000000035</v>
      </c>
      <c r="E8" s="24">
        <f t="shared" si="0"/>
        <v>927200.00000000047</v>
      </c>
      <c r="F8" s="24">
        <f t="shared" si="0"/>
        <v>1121760.0000000007</v>
      </c>
      <c r="G8" s="25">
        <f>G5+G6</f>
        <v>1277408.0000000007</v>
      </c>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6B21AC1A89CE4B9787AE75E9D9AA86" ma:contentTypeVersion="14" ma:contentTypeDescription="Create a new document." ma:contentTypeScope="" ma:versionID="6442084e6bc836b5534157acca330a15">
  <xsd:schema xmlns:xsd="http://www.w3.org/2001/XMLSchema" xmlns:xs="http://www.w3.org/2001/XMLSchema" xmlns:p="http://schemas.microsoft.com/office/2006/metadata/properties" xmlns:ns3="fbab393c-12b7-4aad-af2c-5940391b111f" xmlns:ns4="ce685879-c4a3-4850-a80b-5ae746cbb370" targetNamespace="http://schemas.microsoft.com/office/2006/metadata/properties" ma:root="true" ma:fieldsID="0788746af2ebf2076730bc968a49ab92" ns3:_="" ns4:_="">
    <xsd:import namespace="fbab393c-12b7-4aad-af2c-5940391b111f"/>
    <xsd:import namespace="ce685879-c4a3-4850-a80b-5ae746cbb3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b393c-12b7-4aad-af2c-5940391b11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685879-c4a3-4850-a80b-5ae746cbb3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A3834-3FA0-4C79-A4FC-CFC12911EC81}">
  <ds:schemaRefs>
    <ds:schemaRef ds:uri="fbab393c-12b7-4aad-af2c-5940391b111f"/>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terms/"/>
    <ds:schemaRef ds:uri="http://schemas.openxmlformats.org/package/2006/metadata/core-properties"/>
    <ds:schemaRef ds:uri="ce685879-c4a3-4850-a80b-5ae746cbb370"/>
    <ds:schemaRef ds:uri="http://www.w3.org/XML/1998/namespace"/>
  </ds:schemaRefs>
</ds:datastoreItem>
</file>

<file path=customXml/itemProps2.xml><?xml version="1.0" encoding="utf-8"?>
<ds:datastoreItem xmlns:ds="http://schemas.openxmlformats.org/officeDocument/2006/customXml" ds:itemID="{C2321232-78C9-4E24-B6AF-EBEC6865D1F1}">
  <ds:schemaRefs>
    <ds:schemaRef ds:uri="http://schemas.microsoft.com/sharepoint/v3/contenttype/forms"/>
  </ds:schemaRefs>
</ds:datastoreItem>
</file>

<file path=customXml/itemProps3.xml><?xml version="1.0" encoding="utf-8"?>
<ds:datastoreItem xmlns:ds="http://schemas.openxmlformats.org/officeDocument/2006/customXml" ds:itemID="{4D533129-6645-4AF3-A18B-14F704A35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b393c-12b7-4aad-af2c-5940391b111f"/>
    <ds:schemaRef ds:uri="ce685879-c4a3-4850-a80b-5ae746cbb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Station Inputs&amp;Results</vt:lpstr>
      <vt:lpstr>New Passport Revs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Regen</dc:creator>
  <cp:lastModifiedBy>Jeff Regen</cp:lastModifiedBy>
  <dcterms:created xsi:type="dcterms:W3CDTF">2022-10-11T14:26:30Z</dcterms:created>
  <dcterms:modified xsi:type="dcterms:W3CDTF">2025-06-10T17:01:05Z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0x010100C16B21AC1A89CE4B9787AE75E9D9AA86</vt:lpwstr>
  </property>
</Properties>
</file>