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ndas Detalhadas" sheetId="1" state="visible" r:id="rId1"/>
    <sheet xmlns:r="http://schemas.openxmlformats.org/officeDocument/2006/relationships" name="Resumo &amp; Gráficos" sheetId="2" state="visible" r:id="rId2"/>
    <sheet xmlns:r="http://schemas.openxmlformats.org/officeDocument/2006/relationships" name="Projecao 2025" sheetId="3" state="visible" r:id="rId3"/>
    <sheet xmlns:r="http://schemas.openxmlformats.org/officeDocument/2006/relationships" name="Financeiro Simplifique" sheetId="4" state="visible" r:id="rId4"/>
    <sheet xmlns:r="http://schemas.openxmlformats.org/officeDocument/2006/relationships" name="Planejamento Oferta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1C4587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0" borderId="1" pivotButton="0" quotePrefix="0" xfId="0"/>
    <xf numFmtId="0" fontId="3" fillId="2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Quantidade Vendida por Produto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'Vendas Detalhadas'!$B$2:$B$6</f>
            </numRef>
          </cat>
          <val>
            <numRef>
              <f>'Vendas Detalhadas'!$H$2:$H$6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 Vendida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Receita por Produto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'Vendas Detalhadas'!$B$2:$B$6</f>
            </numRef>
          </cat>
          <val>
            <numRef>
              <f>'Vendas Detalhadas'!$K$2:$K$6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11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VendasDetalhadas" displayName="VendasDetalhadas" ref="A1:S6" headerRowCount="1">
  <autoFilter ref="A1:S6"/>
  <tableColumns count="19">
    <tableColumn id="1" name="ID"/>
    <tableColumn id="2" name="Produto"/>
    <tableColumn id="3" name="Categoria"/>
    <tableColumn id="4" name="Preço Normal (R$)"/>
    <tableColumn id="5" name="Preço BF (R$)"/>
    <tableColumn id="6" name="Desconto (%)"/>
    <tableColumn id="7" name="Custo Unitário (R$)"/>
    <tableColumn id="8" name="Quantidade Vendida"/>
    <tableColumn id="9" name="Estoque Inicial"/>
    <tableColumn id="10" name="Estoque Final"/>
    <tableColumn id="11" name="Receita Total (R$)"/>
    <tableColumn id="12" name="Valor Custo Total (R$)"/>
    <tableColumn id="13" name="Lucro Unitário (R$)"/>
    <tableColumn id="14" name="Lucro Total (R$)"/>
    <tableColumn id="15" name="Margem de Lucro (%)"/>
    <tableColumn id="16" name="ROI (%)"/>
    <tableColumn id="17" name="Canal"/>
    <tableColumn id="18" name="Comentários"/>
    <tableColumn id="19" name="Indicador"/>
  </tableColumns>
  <tableStyleInfo name="TableStyleMedium9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</cols>
  <sheetData>
    <row r="1">
      <c r="A1" s="1" t="inlineStr">
        <is>
          <t>ID</t>
        </is>
      </c>
      <c r="B1" s="1" t="inlineStr">
        <is>
          <t>Produto</t>
        </is>
      </c>
      <c r="C1" s="1" t="inlineStr">
        <is>
          <t>Categoria</t>
        </is>
      </c>
      <c r="D1" s="1" t="inlineStr">
        <is>
          <t>Preço Normal (R$)</t>
        </is>
      </c>
      <c r="E1" s="1" t="inlineStr">
        <is>
          <t>Preço BF (R$)</t>
        </is>
      </c>
      <c r="F1" s="1" t="inlineStr">
        <is>
          <t>Desconto (%)</t>
        </is>
      </c>
      <c r="G1" s="1" t="inlineStr">
        <is>
          <t>Custo Unitário (R$)</t>
        </is>
      </c>
      <c r="H1" s="1" t="inlineStr">
        <is>
          <t>Quantidade Vendida</t>
        </is>
      </c>
      <c r="I1" s="1" t="inlineStr">
        <is>
          <t>Estoque Inicial</t>
        </is>
      </c>
      <c r="J1" s="1" t="inlineStr">
        <is>
          <t>Estoque Final</t>
        </is>
      </c>
      <c r="K1" s="1" t="inlineStr">
        <is>
          <t>Receita Total (R$)</t>
        </is>
      </c>
      <c r="L1" s="1" t="inlineStr">
        <is>
          <t>Valor Custo Total (R$)</t>
        </is>
      </c>
      <c r="M1" s="1" t="inlineStr">
        <is>
          <t>Lucro Unitário (R$)</t>
        </is>
      </c>
      <c r="N1" s="1" t="inlineStr">
        <is>
          <t>Lucro Total (R$)</t>
        </is>
      </c>
      <c r="O1" s="1" t="inlineStr">
        <is>
          <t>Margem de Lucro (%)</t>
        </is>
      </c>
      <c r="P1" s="1" t="inlineStr">
        <is>
          <t>ROI (%)</t>
        </is>
      </c>
      <c r="Q1" s="1" t="inlineStr">
        <is>
          <t>Canal</t>
        </is>
      </c>
      <c r="R1" s="1" t="inlineStr">
        <is>
          <t>Comentários</t>
        </is>
      </c>
      <c r="S1" s="1" t="inlineStr">
        <is>
          <t>Indicador</t>
        </is>
      </c>
    </row>
    <row r="2">
      <c r="A2" s="2" t="n">
        <v>1</v>
      </c>
      <c r="B2" s="2" t="inlineStr">
        <is>
          <t>Blusa Feminina</t>
        </is>
      </c>
      <c r="C2" s="2" t="inlineStr">
        <is>
          <t>Roupas</t>
        </is>
      </c>
      <c r="D2" s="2" t="n">
        <v>120</v>
      </c>
      <c r="E2" s="2" t="n">
        <v>90</v>
      </c>
      <c r="F2" s="2">
        <f>IF(D2=0,0,ROUND((1-E2/D2)*100,2))</f>
        <v/>
      </c>
      <c r="G2" s="2" t="n">
        <v>60</v>
      </c>
      <c r="H2" s="2" t="n">
        <v>45</v>
      </c>
      <c r="I2" s="2" t="n">
        <v>60</v>
      </c>
      <c r="J2" s="2" t="n">
        <v>15</v>
      </c>
      <c r="K2" s="2">
        <f>E2*H2</f>
        <v/>
      </c>
      <c r="L2" s="2">
        <f>G2*H2</f>
        <v/>
      </c>
      <c r="M2" s="2">
        <f>E2-G2</f>
        <v/>
      </c>
      <c r="N2" s="2">
        <f>M2*H2</f>
        <v/>
      </c>
      <c r="O2" s="2">
        <f>IF(K2=0,0,ROUND(N2/K2*100,2))</f>
        <v/>
      </c>
      <c r="P2" s="2">
        <f>IF(L2=0,0,ROUND(N2/L2*100,2))</f>
        <v/>
      </c>
      <c r="Q2" s="2" t="inlineStr">
        <is>
          <t>Loja Física</t>
        </is>
      </c>
      <c r="R2" s="2" t="inlineStr">
        <is>
          <t>Alta procura</t>
        </is>
      </c>
      <c r="S2" s="2">
        <f>IF(O2&gt;=25,"Verde",IF(O2&gt;=10,"Amarelo","Vermelho"))</f>
        <v/>
      </c>
    </row>
    <row r="3">
      <c r="A3" s="2" t="n">
        <v>2</v>
      </c>
      <c r="B3" s="2" t="inlineStr">
        <is>
          <t>Calça Jeans</t>
        </is>
      </c>
      <c r="C3" s="2" t="inlineStr">
        <is>
          <t>Roupas</t>
        </is>
      </c>
      <c r="D3" s="2" t="n">
        <v>180</v>
      </c>
      <c r="E3" s="2" t="n">
        <v>150</v>
      </c>
      <c r="F3" s="2">
        <f>IF(D3=0,0,ROUND((1-E3/D3)*100,2))</f>
        <v/>
      </c>
      <c r="G3" s="2" t="n">
        <v>90</v>
      </c>
      <c r="H3" s="2" t="n">
        <v>38</v>
      </c>
      <c r="I3" s="2" t="n">
        <v>50</v>
      </c>
      <c r="J3" s="2" t="n">
        <v>12</v>
      </c>
      <c r="K3" s="2">
        <f>E3*H3</f>
        <v/>
      </c>
      <c r="L3" s="2">
        <f>G3*H3</f>
        <v/>
      </c>
      <c r="M3" s="2">
        <f>E3-G3</f>
        <v/>
      </c>
      <c r="N3" s="2">
        <f>M3*H3</f>
        <v/>
      </c>
      <c r="O3" s="2">
        <f>IF(K3=0,0,ROUND(N3/K3*100,2))</f>
        <v/>
      </c>
      <c r="P3" s="2">
        <f>IF(L3=0,0,ROUND(N3/L3*100,2))</f>
        <v/>
      </c>
      <c r="Q3" s="2" t="inlineStr">
        <is>
          <t>Loja Física</t>
        </is>
      </c>
      <c r="R3" s="2" t="inlineStr">
        <is>
          <t>Bom desempenho</t>
        </is>
      </c>
      <c r="S3" s="2">
        <f>IF(O3&gt;=25,"Verde",IF(O3&gt;=10,"Amarelo","Vermelho"))</f>
        <v/>
      </c>
    </row>
    <row r="4">
      <c r="A4" s="2" t="n">
        <v>3</v>
      </c>
      <c r="B4" s="2" t="inlineStr">
        <is>
          <t>Tênis Esportivo</t>
        </is>
      </c>
      <c r="C4" s="2" t="inlineStr">
        <is>
          <t>Calçados</t>
        </is>
      </c>
      <c r="D4" s="2" t="n">
        <v>250</v>
      </c>
      <c r="E4" s="2" t="n">
        <v>199</v>
      </c>
      <c r="F4" s="2">
        <f>IF(D4=0,0,ROUND((1-E4/D4)*100,2))</f>
        <v/>
      </c>
      <c r="G4" s="2" t="n">
        <v>130</v>
      </c>
      <c r="H4" s="2" t="n">
        <v>27</v>
      </c>
      <c r="I4" s="2" t="n">
        <v>30</v>
      </c>
      <c r="J4" s="2" t="n">
        <v>3</v>
      </c>
      <c r="K4" s="2">
        <f>E4*H4</f>
        <v/>
      </c>
      <c r="L4" s="2">
        <f>G4*H4</f>
        <v/>
      </c>
      <c r="M4" s="2">
        <f>E4-G4</f>
        <v/>
      </c>
      <c r="N4" s="2">
        <f>M4*H4</f>
        <v/>
      </c>
      <c r="O4" s="2">
        <f>IF(K4=0,0,ROUND(N4/K4*100,2))</f>
        <v/>
      </c>
      <c r="P4" s="2">
        <f>IF(L4=0,0,ROUND(N4/L4*100,2))</f>
        <v/>
      </c>
      <c r="Q4" s="2" t="inlineStr">
        <is>
          <t>Loja Física</t>
        </is>
      </c>
      <c r="R4" s="2" t="inlineStr">
        <is>
          <t>Estoque quase zerado</t>
        </is>
      </c>
      <c r="S4" s="2">
        <f>IF(O4&gt;=25,"Verde",IF(O4&gt;=10,"Amarelo","Vermelho"))</f>
        <v/>
      </c>
    </row>
    <row r="5">
      <c r="A5" s="2" t="n">
        <v>4</v>
      </c>
      <c r="B5" s="2" t="inlineStr">
        <is>
          <t>Bolsa de Couro</t>
        </is>
      </c>
      <c r="C5" s="2" t="inlineStr">
        <is>
          <t>Acessórios</t>
        </is>
      </c>
      <c r="D5" s="2" t="n">
        <v>200</v>
      </c>
      <c r="E5" s="2" t="n">
        <v>160</v>
      </c>
      <c r="F5" s="2">
        <f>IF(D5=0,0,ROUND((1-E5/D5)*100,2))</f>
        <v/>
      </c>
      <c r="G5" s="2" t="n">
        <v>100</v>
      </c>
      <c r="H5" s="2" t="n">
        <v>20</v>
      </c>
      <c r="I5" s="2" t="n">
        <v>25</v>
      </c>
      <c r="J5" s="2" t="n">
        <v>5</v>
      </c>
      <c r="K5" s="2">
        <f>E5*H5</f>
        <v/>
      </c>
      <c r="L5" s="2">
        <f>G5*H5</f>
        <v/>
      </c>
      <c r="M5" s="2">
        <f>E5-G5</f>
        <v/>
      </c>
      <c r="N5" s="2">
        <f>M5*H5</f>
        <v/>
      </c>
      <c r="O5" s="2">
        <f>IF(K5=0,0,ROUND(N5/K5*100,2))</f>
        <v/>
      </c>
      <c r="P5" s="2">
        <f>IF(L5=0,0,ROUND(N5/L5*100,2))</f>
        <v/>
      </c>
      <c r="Q5" s="2" t="inlineStr">
        <is>
          <t>Loja Física</t>
        </is>
      </c>
      <c r="R5" s="2" t="inlineStr">
        <is>
          <t>Boa margem</t>
        </is>
      </c>
      <c r="S5" s="2">
        <f>IF(O5&gt;=25,"Verde",IF(O5&gt;=10,"Amarelo","Vermelho"))</f>
        <v/>
      </c>
    </row>
    <row r="6">
      <c r="A6" s="2" t="n">
        <v>5</v>
      </c>
      <c r="B6" s="2" t="inlineStr">
        <is>
          <t>Acessório</t>
        </is>
      </c>
      <c r="C6" s="2" t="inlineStr">
        <is>
          <t>Acessórios</t>
        </is>
      </c>
      <c r="D6" s="2" t="n">
        <v>50</v>
      </c>
      <c r="E6" s="2" t="n">
        <v>35</v>
      </c>
      <c r="F6" s="2">
        <f>IF(D6=0,0,ROUND((1-E6/D6)*100,2))</f>
        <v/>
      </c>
      <c r="G6" s="2" t="n">
        <v>20</v>
      </c>
      <c r="H6" s="2" t="n">
        <v>60</v>
      </c>
      <c r="I6" s="2" t="n">
        <v>70</v>
      </c>
      <c r="J6" s="2" t="n">
        <v>10</v>
      </c>
      <c r="K6" s="2">
        <f>E6*H6</f>
        <v/>
      </c>
      <c r="L6" s="2">
        <f>G6*H6</f>
        <v/>
      </c>
      <c r="M6" s="2">
        <f>E6-G6</f>
        <v/>
      </c>
      <c r="N6" s="2">
        <f>M6*H6</f>
        <v/>
      </c>
      <c r="O6" s="2">
        <f>IF(K6=0,0,ROUND(N6/K6*100,2))</f>
        <v/>
      </c>
      <c r="P6" s="2">
        <f>IF(L6=0,0,ROUND(N6/L6*100,2))</f>
        <v/>
      </c>
      <c r="Q6" s="2" t="inlineStr">
        <is>
          <t>Loja Física</t>
        </is>
      </c>
      <c r="R6" s="2" t="inlineStr">
        <is>
          <t>Itens de impulso</t>
        </is>
      </c>
      <c r="S6" s="2">
        <f>IF(O6&gt;=25,"Verde",IF(O6&gt;=10,"Amarelo","Vermelho"))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Resumo de Vendas - Black Friday (Resumo Automático)</t>
        </is>
      </c>
      <c r="B1" s="2" t="n"/>
      <c r="C1" s="2" t="n"/>
      <c r="D1" s="2" t="n"/>
      <c r="E1" s="2" t="n"/>
      <c r="F1" s="2" t="n"/>
    </row>
    <row r="2">
      <c r="A2" s="2" t="n"/>
      <c r="B2" s="2" t="n"/>
      <c r="C2" s="2" t="n"/>
      <c r="D2" s="2" t="n"/>
      <c r="E2" s="2" t="n"/>
      <c r="F2" s="2" t="n"/>
    </row>
    <row r="3">
      <c r="A3" s="2" t="inlineStr">
        <is>
          <t>Receita Total (R$)</t>
        </is>
      </c>
      <c r="B3" s="2">
        <f>SUM('Vendas Detalhadas'!K2:K1000)</f>
        <v/>
      </c>
      <c r="C3" s="2" t="n"/>
      <c r="D3" s="2" t="n"/>
      <c r="E3" s="2" t="n"/>
      <c r="F3" s="2" t="n"/>
    </row>
    <row r="4">
      <c r="A4" s="2" t="inlineStr">
        <is>
          <t>Custo Total (R$)</t>
        </is>
      </c>
      <c r="B4" s="2">
        <f>SUM('Vendas Detalhadas'!L2:L1000)</f>
        <v/>
      </c>
      <c r="C4" s="2" t="n"/>
      <c r="D4" s="2" t="n"/>
      <c r="E4" s="2" t="n"/>
      <c r="F4" s="2" t="n"/>
    </row>
    <row r="5">
      <c r="A5" s="2" t="inlineStr">
        <is>
          <t>Lucro Total (R$)</t>
        </is>
      </c>
      <c r="B5" s="2">
        <f>SUM('Vendas Detalhadas'!N2:N1000)</f>
        <v/>
      </c>
      <c r="C5" s="2" t="n"/>
      <c r="D5" s="2" t="n"/>
      <c r="E5" s="2" t="n"/>
      <c r="F5" s="2" t="n"/>
    </row>
    <row r="6">
      <c r="A6" s="2" t="inlineStr">
        <is>
          <t>Produtos Vendidos (unidades)</t>
        </is>
      </c>
      <c r="B6" s="2">
        <f>SUM('Vendas Detalhadas'!H2:H1000)</f>
        <v/>
      </c>
      <c r="C6" s="2" t="n"/>
      <c r="D6" s="2" t="n"/>
      <c r="E6" s="2" t="n"/>
      <c r="F6" s="2" t="n"/>
    </row>
    <row r="7">
      <c r="A7" s="2" t="inlineStr">
        <is>
          <t>Ticket Médio (R$)</t>
        </is>
      </c>
      <c r="B7" s="2">
        <f>IF(B6=0,0,ROUND(B3/B6,2))</f>
        <v/>
      </c>
      <c r="C7" s="2" t="n"/>
      <c r="D7" s="2" t="n"/>
      <c r="E7" s="2" t="n"/>
      <c r="F7" s="2" t="n"/>
    </row>
    <row r="8">
      <c r="A8" s="2" t="inlineStr">
        <is>
          <t>Margem Média (%)</t>
        </is>
      </c>
      <c r="B8" s="2">
        <f>IF(B3=0,0,ROUND(B5/B3*100,2))</f>
        <v/>
      </c>
      <c r="C8" s="2" t="n"/>
      <c r="D8" s="2" t="n"/>
      <c r="E8" s="2" t="n"/>
      <c r="F8" s="2" t="n"/>
    </row>
    <row r="9">
      <c r="A9" s="2" t="inlineStr">
        <is>
          <t>Top Produto (Unidades)</t>
        </is>
      </c>
      <c r="B9" s="2">
        <f>INDEX('Vendas Detalhadas'!B2:B1000, MATCH(MAX('Vendas Detalhadas'!H2:H1000),'Vendas Detalhadas'!H2:H1000,0))</f>
        <v/>
      </c>
      <c r="C9" s="2" t="n"/>
      <c r="D9" s="2" t="n"/>
      <c r="E9" s="2" t="n"/>
      <c r="F9" s="2" t="n"/>
    </row>
    <row r="10">
      <c r="A10" s="2" t="inlineStr">
        <is>
          <t>Produto Maior Receita</t>
        </is>
      </c>
      <c r="B10" s="2">
        <f>INDEX('Vendas Detalhadas'!B2:B1000, MATCH(MAX('Vendas Detalhadas'!K2:K1000),'Vendas Detalhadas'!K2:K1000,0))</f>
        <v/>
      </c>
      <c r="C10" s="2" t="n"/>
      <c r="D10" s="2" t="n"/>
      <c r="E10" s="2" t="n"/>
      <c r="F10" s="2" t="n"/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Projeção de Vendas 2025</t>
        </is>
      </c>
      <c r="B1" s="2" t="n"/>
      <c r="C1" s="2" t="n"/>
      <c r="D1" s="2" t="n"/>
      <c r="E1" s="2" t="n"/>
    </row>
    <row r="2">
      <c r="A2" s="2" t="n"/>
      <c r="B2" s="2" t="n"/>
      <c r="C2" s="2" t="n"/>
      <c r="D2" s="2" t="n"/>
      <c r="E2" s="2" t="n"/>
    </row>
    <row r="3">
      <c r="A3" s="2" t="inlineStr">
        <is>
          <t>Meta de Crescimento (%)</t>
        </is>
      </c>
      <c r="B3" s="2" t="n">
        <v>20</v>
      </c>
      <c r="C3" s="2" t="n"/>
      <c r="D3" s="2" t="n"/>
      <c r="E3" s="2" t="n"/>
    </row>
    <row r="4">
      <c r="A4" s="2" t="inlineStr">
        <is>
          <t>Receita Atual (R$)</t>
        </is>
      </c>
      <c r="B4" s="2">
        <f>SUM('Vendas Detalhadas'!K2:K1000)</f>
        <v/>
      </c>
      <c r="C4" s="2" t="n"/>
      <c r="D4" s="2" t="n"/>
      <c r="E4" s="2" t="n"/>
    </row>
    <row r="5">
      <c r="A5" s="2" t="inlineStr">
        <is>
          <t>Projeção Receita 2025 (R$)</t>
        </is>
      </c>
      <c r="B5" s="2">
        <f>ROUND(B4*(1+B3/100),2)</f>
        <v/>
      </c>
      <c r="C5" s="2" t="n"/>
      <c r="D5" s="2" t="n"/>
      <c r="E5" s="2" t="n"/>
    </row>
    <row r="6">
      <c r="A6" s="2" t="inlineStr">
        <is>
          <t>Lucro Atual (R$)</t>
        </is>
      </c>
      <c r="B6" s="2">
        <f>SUM('Vendas Detalhadas'!N2:N1000)</f>
        <v/>
      </c>
      <c r="C6" s="2" t="n"/>
      <c r="D6" s="2" t="n"/>
      <c r="E6" s="2" t="n"/>
    </row>
    <row r="7">
      <c r="A7" s="2" t="inlineStr">
        <is>
          <t>Projeção Lucro 2025 (R$)</t>
        </is>
      </c>
      <c r="B7" s="2">
        <f>ROUND(B6*(1+B3/100),2)</f>
        <v/>
      </c>
      <c r="C7" s="2" t="n"/>
      <c r="D7" s="2" t="n"/>
      <c r="E7" s="2" t="n"/>
    </row>
    <row r="8">
      <c r="A8" s="2" t="n"/>
      <c r="B8" s="2" t="n"/>
      <c r="C8" s="2" t="n"/>
      <c r="D8" s="2" t="n"/>
      <c r="E8" s="2" t="n"/>
    </row>
    <row r="9">
      <c r="A9" s="2" t="inlineStr">
        <is>
          <t>Sugestões de Ações para alcançar a meta:</t>
        </is>
      </c>
      <c r="B9" s="2" t="n"/>
      <c r="C9" s="2" t="n"/>
      <c r="D9" s="2" t="n"/>
      <c r="E9" s="2" t="n"/>
    </row>
    <row r="10">
      <c r="A10" s="2" t="inlineStr">
        <is>
          <t>- Aumentar ticket médio com combos</t>
        </is>
      </c>
      <c r="B10" s="2" t="n"/>
      <c r="C10" s="2" t="n"/>
      <c r="D10" s="2" t="n"/>
      <c r="E10" s="2" t="n"/>
    </row>
    <row r="11">
      <c r="A11" s="2" t="inlineStr">
        <is>
          <t>- Melhorar divulgação local (WhatsApp, panfletos)</t>
        </is>
      </c>
      <c r="B11" s="2" t="n"/>
      <c r="C11" s="2" t="n"/>
      <c r="D11" s="2" t="n"/>
      <c r="E11" s="2" t="n"/>
    </row>
    <row r="12">
      <c r="A12" s="2" t="inlineStr">
        <is>
          <t>- Parcerias regionais e ofertas exclusivas para clientes presenciais</t>
        </is>
      </c>
      <c r="B12" s="2" t="n"/>
      <c r="C12" s="2" t="n"/>
      <c r="D12" s="2" t="n"/>
      <c r="E12" s="2" t="n"/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Controle Financeiro - Integrado Simplifique (Simulação)</t>
        </is>
      </c>
      <c r="B1" s="2" t="n"/>
      <c r="C1" s="2" t="n"/>
      <c r="D1" s="2" t="n"/>
      <c r="E1" s="2" t="n"/>
    </row>
    <row r="2">
      <c r="A2" s="2" t="n"/>
      <c r="B2" s="2" t="n"/>
      <c r="C2" s="2" t="n"/>
      <c r="D2" s="2" t="n"/>
      <c r="E2" s="2" t="n"/>
    </row>
    <row r="3">
      <c r="A3" s="2" t="inlineStr">
        <is>
          <t>Receitas (Resumo)</t>
        </is>
      </c>
      <c r="B3" s="2" t="n"/>
      <c r="C3" s="2" t="n"/>
      <c r="D3" s="2" t="n"/>
      <c r="E3" s="2" t="n"/>
    </row>
    <row r="4">
      <c r="A4" s="2" t="inlineStr">
        <is>
          <t>Receita Caixa (R$)</t>
        </is>
      </c>
      <c r="B4" s="2">
        <f>SUM('Vendas Detalhadas'!K2:K1000)</f>
        <v/>
      </c>
      <c r="C4" s="2" t="n"/>
      <c r="D4" s="2" t="n"/>
      <c r="E4" s="2" t="n"/>
    </row>
    <row r="5">
      <c r="A5" s="2" t="n"/>
      <c r="B5" s="2" t="n"/>
      <c r="C5" s="2" t="n"/>
      <c r="D5" s="2" t="n"/>
      <c r="E5" s="2" t="n"/>
    </row>
    <row r="6">
      <c r="A6" s="2" t="inlineStr">
        <is>
          <t>Despesas (Resumo)</t>
        </is>
      </c>
      <c r="B6" s="2" t="n"/>
      <c r="C6" s="2" t="n"/>
      <c r="D6" s="2" t="n"/>
      <c r="E6" s="2" t="n"/>
    </row>
    <row r="7">
      <c r="A7" s="2" t="inlineStr">
        <is>
          <t>Custo de Mercadorias Vendidas (R$)</t>
        </is>
      </c>
      <c r="B7" s="2">
        <f>SUM('Vendas Detalhadas'!L2:L1000)</f>
        <v/>
      </c>
      <c r="C7" s="2" t="n"/>
      <c r="D7" s="2" t="n"/>
      <c r="E7" s="2" t="n"/>
    </row>
    <row r="8">
      <c r="A8" s="2" t="inlineStr">
        <is>
          <t>Despesas Operacionais (R$)</t>
        </is>
      </c>
      <c r="B8" s="2" t="n">
        <v>500</v>
      </c>
      <c r="C8" s="2" t="n"/>
      <c r="D8" s="2" t="n"/>
      <c r="E8" s="2" t="n"/>
    </row>
    <row r="9">
      <c r="A9" s="2" t="n"/>
      <c r="B9" s="2" t="n"/>
      <c r="C9" s="2" t="n"/>
      <c r="D9" s="2" t="n"/>
      <c r="E9" s="2" t="n"/>
    </row>
    <row r="10">
      <c r="A10" s="2" t="inlineStr">
        <is>
          <t>Lucro Operacional (R$)</t>
        </is>
      </c>
      <c r="B10" s="2">
        <f>B4 - B7 - B8</f>
        <v/>
      </c>
      <c r="C10" s="2" t="n"/>
      <c r="D10" s="2" t="n"/>
      <c r="E10" s="2" t="n"/>
    </row>
    <row r="11">
      <c r="A11" s="2" t="n"/>
      <c r="B11" s="2" t="n"/>
      <c r="C11" s="2" t="n"/>
      <c r="D11" s="2" t="n"/>
      <c r="E11" s="2" t="n"/>
    </row>
    <row r="12">
      <c r="A12" s="2" t="inlineStr">
        <is>
          <t>Saldo Inicial Caixa (R$)</t>
        </is>
      </c>
      <c r="B12" s="2" t="n">
        <v>2000</v>
      </c>
      <c r="C12" s="2" t="n"/>
      <c r="D12" s="2" t="n"/>
      <c r="E12" s="2" t="n"/>
    </row>
    <row r="13">
      <c r="A13" s="2" t="inlineStr">
        <is>
          <t>Saldo Final Caixa (R$)</t>
        </is>
      </c>
      <c r="B13" s="2">
        <f>B12 + B4 - B7 - B8</f>
        <v/>
      </c>
      <c r="C13" s="2" t="n"/>
      <c r="D13" s="2" t="n"/>
      <c r="E13" s="2" t="n"/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Produto</t>
        </is>
      </c>
      <c r="B1" s="4" t="inlineStr">
        <is>
          <t>Preço Normal (R$)</t>
        </is>
      </c>
      <c r="C1" s="4" t="inlineStr">
        <is>
          <t>Preço BF (R$)</t>
        </is>
      </c>
      <c r="D1" s="4" t="inlineStr">
        <is>
          <t>Desconto (%)</t>
        </is>
      </c>
      <c r="E1" s="4" t="inlineStr">
        <is>
          <t>Data Início</t>
        </is>
      </c>
      <c r="F1" s="4" t="inlineStr">
        <is>
          <t>Data Fim</t>
        </is>
      </c>
      <c r="G1" s="4" t="inlineStr">
        <is>
          <t>Estoque Mínimo</t>
        </is>
      </c>
      <c r="H1" s="4" t="inlineStr">
        <is>
          <t>Status</t>
        </is>
      </c>
    </row>
    <row r="2">
      <c r="A2" s="2" t="inlineStr">
        <is>
          <t>Blusa Feminina</t>
        </is>
      </c>
      <c r="B2" s="2" t="n">
        <v>120</v>
      </c>
      <c r="C2" s="2" t="n">
        <v>90</v>
      </c>
      <c r="D2" s="2">
        <f>IF(B2=0,0,ROUND((1-C2/B2)*100,2))</f>
        <v/>
      </c>
      <c r="E2" s="2" t="inlineStr">
        <is>
          <t>2025-11-20</t>
        </is>
      </c>
      <c r="F2" s="2" t="inlineStr">
        <is>
          <t>2025-11-30</t>
        </is>
      </c>
      <c r="G2" s="2" t="n">
        <v>10</v>
      </c>
      <c r="H2" s="2">
        <f>IF(G2&gt;10,"Pronto",IF(G2&lt;=10,"Baixo Estoque","Repor"))</f>
        <v/>
      </c>
    </row>
    <row r="3">
      <c r="A3" s="2" t="inlineStr">
        <is>
          <t>Calça Jeans</t>
        </is>
      </c>
      <c r="B3" s="2" t="n">
        <v>180</v>
      </c>
      <c r="C3" s="2" t="n">
        <v>150</v>
      </c>
      <c r="D3" s="2">
        <f>IF(B3=0,0,ROUND((1-C3/B3)*100,2))</f>
        <v/>
      </c>
      <c r="E3" s="2" t="inlineStr">
        <is>
          <t>2025-11-20</t>
        </is>
      </c>
      <c r="F3" s="2" t="inlineStr">
        <is>
          <t>2025-11-30</t>
        </is>
      </c>
      <c r="G3" s="2" t="n">
        <v>8</v>
      </c>
      <c r="H3" s="2">
        <f>IF(G3&gt;8,"Pronto",IF(G3&lt;=8,"Baixo Estoque","Repor"))</f>
        <v/>
      </c>
    </row>
    <row r="4">
      <c r="A4" s="2" t="inlineStr">
        <is>
          <t>Tênis Esportivo</t>
        </is>
      </c>
      <c r="B4" s="2" t="n">
        <v>250</v>
      </c>
      <c r="C4" s="2" t="n">
        <v>199</v>
      </c>
      <c r="D4" s="2">
        <f>IF(B4=0,0,ROUND((1-C4/B4)*100,2))</f>
        <v/>
      </c>
      <c r="E4" s="2" t="inlineStr">
        <is>
          <t>2025-11-22</t>
        </is>
      </c>
      <c r="F4" s="2" t="inlineStr">
        <is>
          <t>2025-11-29</t>
        </is>
      </c>
      <c r="G4" s="2" t="n">
        <v>5</v>
      </c>
      <c r="H4" s="2">
        <f>IF(G4&gt;5,"Pronto",IF(G4&lt;=5,"Baixo Estoque","Repor"))</f>
        <v/>
      </c>
    </row>
    <row r="5">
      <c r="A5" s="2" t="inlineStr">
        <is>
          <t>Bolsa de Couro</t>
        </is>
      </c>
      <c r="B5" s="2" t="n">
        <v>200</v>
      </c>
      <c r="C5" s="2" t="n">
        <v>160</v>
      </c>
      <c r="D5" s="2">
        <f>IF(B5=0,0,ROUND((1-C5/B5)*100,2))</f>
        <v/>
      </c>
      <c r="E5" s="2" t="inlineStr">
        <is>
          <t>2025-11-21</t>
        </is>
      </c>
      <c r="F5" s="2" t="inlineStr">
        <is>
          <t>2025-11-30</t>
        </is>
      </c>
      <c r="G5" s="2" t="n">
        <v>5</v>
      </c>
      <c r="H5" s="2">
        <f>IF(G5&gt;5,"Pronto",IF(G5&lt;=5,"Baixo Estoque","Repor"))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2025-11-06T23:29:11Z</dcterms:created>
  <dcterms:modified xmlns:dcterms="http://purl.org/dc/terms/" xmlns:xsi="http://www.w3.org/2001/XMLSchema-instance" xsi:type="dcterms:W3CDTF">2025-11-06T23:29:11Z</dcterms:modified>
</cp:coreProperties>
</file>