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8_{B8E6B92B-5755-4680-8A39-F1F649D6629C}" xr6:coauthVersionLast="47" xr6:coauthVersionMax="47" xr10:uidLastSave="{00000000-0000-0000-0000-000000000000}"/>
  <bookViews>
    <workbookView xWindow="-98" yWindow="-98" windowWidth="24196" windowHeight="14476" activeTab="4" xr2:uid="{00000000-000D-0000-FFFF-FFFF00000000}"/>
  </bookViews>
  <sheets>
    <sheet name="Overview" sheetId="1" r:id="rId1"/>
    <sheet name="Coded Evidence" sheetId="2" r:id="rId2"/>
    <sheet name="Participant Coding" sheetId="3" r:id="rId3"/>
    <sheet name="Theme Summary" sheetId="4" r:id="rId4"/>
    <sheet name="Codebook" sheetId="5" r:id="rId5"/>
    <sheet name="Raw Note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4" l="1"/>
  <c r="F6" i="4"/>
  <c r="F7" i="4"/>
  <c r="F8" i="4"/>
  <c r="F9" i="4"/>
  <c r="F10" i="4"/>
  <c r="F11" i="4"/>
  <c r="F12" i="4"/>
  <c r="F13" i="4"/>
  <c r="F14" i="4"/>
  <c r="D14" i="4"/>
  <c r="D13" i="4"/>
  <c r="D12" i="4"/>
  <c r="D11" i="4"/>
  <c r="C10" i="4"/>
  <c r="D10" i="4"/>
  <c r="D9" i="4"/>
  <c r="D8" i="4"/>
  <c r="D7" i="4"/>
  <c r="D6" i="4"/>
  <c r="D5" i="4"/>
  <c r="B6" i="1"/>
  <c r="B5" i="1"/>
  <c r="B10" i="1" l="1"/>
  <c r="B8" i="1"/>
  <c r="B9" i="1"/>
  <c r="B7" i="1"/>
</calcChain>
</file>

<file path=xl/sharedStrings.xml><?xml version="1.0" encoding="utf-8"?>
<sst xmlns="http://schemas.openxmlformats.org/spreadsheetml/2006/main" count="375" uniqueCount="217">
  <si>
    <t>Gallipolis Informal Conversation Coding</t>
  </si>
  <si>
    <t>Source: 12 informal intercept conversations recorded while recruiting for the survey in downtown Gallipolis.</t>
  </si>
  <si>
    <t>Key metric</t>
  </si>
  <si>
    <t>Value</t>
  </si>
  <si>
    <t>How to interpret the coding</t>
  </si>
  <si>
    <t>People represented</t>
  </si>
  <si>
    <t>Evidence units coded</t>
  </si>
  <si>
    <t>People clearly reporting healthcare non-use</t>
  </si>
  <si>
    <t>People clearly reporting serious-care travel outside Gallipolis</t>
  </si>
  <si>
    <t>People clearly expressing negative local-healthcare perception</t>
  </si>
  <si>
    <t>People encountering a research/permission barrier</t>
  </si>
  <si>
    <t>Most important patterns to carry forward</t>
  </si>
  <si>
    <t>Healthcare non-use appears frequently in these conversations.</t>
  </si>
  <si>
    <t>Two separate participants described leaving the area for serious care.</t>
  </si>
  <si>
    <t>One participant provided several quality, trust, workforce-shortage, and retention concerns.</t>
  </si>
  <si>
    <t>Cost/coverage appeared, but only in one conversation—treat it as an emerging theme.</t>
  </si>
  <si>
    <t>Two people hesitated to discuss healthcare experiences, which may affect who ends up represented in the survey sample.</t>
  </si>
  <si>
    <t>Coded Evidence Units</t>
  </si>
  <si>
    <t>Person</t>
  </si>
  <si>
    <t>Direct note / quote</t>
  </si>
  <si>
    <t>Primary theme</t>
  </si>
  <si>
    <t>Secondary code</t>
  </si>
  <si>
    <t>Tone / valence</t>
  </si>
  <si>
    <t>Analytic memo</t>
  </si>
  <si>
    <t>E01</t>
  </si>
  <si>
    <t>Person 1</t>
  </si>
  <si>
    <t>Have to pay for their healthcare and insurance</t>
  </si>
  <si>
    <t>Cost / insurance</t>
  </si>
  <si>
    <t>Personal healthcare/insurance cost</t>
  </si>
  <si>
    <t>Concern/contrast</t>
  </si>
  <si>
    <t>Shows direct personal payment/insurance concern.</t>
  </si>
  <si>
    <t>E02</t>
  </si>
  <si>
    <t>A lot of people are on medicare or medicaid and don’t have to pay for theirs</t>
  </si>
  <si>
    <t>Coverage/payment differences</t>
  </si>
  <si>
    <t>E03</t>
  </si>
  <si>
    <t>Person 2</t>
  </si>
  <si>
    <t>Does not use the healthcare system</t>
  </si>
  <si>
    <t>Neutral/unknown</t>
  </si>
  <si>
    <t>E04</t>
  </si>
  <si>
    <t>Person 3</t>
  </si>
  <si>
    <t>E05</t>
  </si>
  <si>
    <t>Person 4</t>
  </si>
  <si>
    <t>Healthcare system in Gallipolis sucks</t>
  </si>
  <si>
    <t>Negative perception of local healthcare</t>
  </si>
  <si>
    <t>Negative</t>
  </si>
  <si>
    <t>E06</t>
  </si>
  <si>
    <t>If it’s something serious you have to go to Columbus, or Cabell in West Virginia</t>
  </si>
  <si>
    <t>Out-of-area care / travel burden</t>
  </si>
  <si>
    <t>Serious care outside Gallipolis</t>
  </si>
  <si>
    <t>Negative/barrier</t>
  </si>
  <si>
    <t>E07</t>
  </si>
  <si>
    <t>Had a node in her jaw, but Holzer cut too low and the node is still there</t>
  </si>
  <si>
    <t>Perceived quality / safety concern</t>
  </si>
  <si>
    <t>Perceived unsuccessful procedure</t>
  </si>
  <si>
    <t>E08</t>
  </si>
  <si>
    <t>Had a stepson who broke his arm and they had to drive him an hour away</t>
  </si>
  <si>
    <t>Travel for injury care</t>
  </si>
  <si>
    <t>Concrete example of travel burden for care.</t>
  </si>
  <si>
    <t>E09</t>
  </si>
  <si>
    <t>One patient had double pneumonia and was released because the hospital didn’t diagnose them. That same patient was admitted to a different hospital after being diagnosed and then was treated</t>
  </si>
  <si>
    <t>Reported missed diagnosis / discharge</t>
  </si>
  <si>
    <t>E10</t>
  </si>
  <si>
    <t>There is a shortage of doctors, especially good ones</t>
  </si>
  <si>
    <t>Provider shortage</t>
  </si>
  <si>
    <t>Physician availability</t>
  </si>
  <si>
    <t>Explicit workforce-capacity concern.</t>
  </si>
  <si>
    <t>E11</t>
  </si>
  <si>
    <t>A lot of the doctors here are dumb</t>
  </si>
  <si>
    <t>Low trust / confidence</t>
  </si>
  <si>
    <t>Low confidence in clinician capability</t>
  </si>
  <si>
    <t>E12</t>
  </si>
  <si>
    <t>When the good doctors come, they usually don’t stay. They tend to move out</t>
  </si>
  <si>
    <t>Provider retention / recruitment</t>
  </si>
  <si>
    <t>Provider retention</t>
  </si>
  <si>
    <t>E13</t>
  </si>
  <si>
    <t>Her brother went to medical school at Ohio State, she told him to come back because they needed him here. He ended up staying in Columbus</t>
  </si>
  <si>
    <t>Rural clinician recruitment</t>
  </si>
  <si>
    <t>Anecdote illustrating recruitment/retention difficulty.</t>
  </si>
  <si>
    <t>E14</t>
  </si>
  <si>
    <t>Person 5</t>
  </si>
  <si>
    <t>Healthcare system is not good</t>
  </si>
  <si>
    <t>Clear negative evaluation.</t>
  </si>
  <si>
    <t>E15</t>
  </si>
  <si>
    <t>You have to drive at least an hour away to Cabell or Columbus for anything serious</t>
  </si>
  <si>
    <t>E16</t>
  </si>
  <si>
    <t>Person 6</t>
  </si>
  <si>
    <t>Got kidney stones taken out at Holzer</t>
  </si>
  <si>
    <t>Local healthcare use / experience</t>
  </si>
  <si>
    <t>Local procedure/treatment</t>
  </si>
  <si>
    <t>E17</t>
  </si>
  <si>
    <t>Was born at Holzer</t>
  </si>
  <si>
    <t>Local historical healthcare use</t>
  </si>
  <si>
    <t>E18</t>
  </si>
  <si>
    <t>Person 7</t>
  </si>
  <si>
    <t>E19</t>
  </si>
  <si>
    <t>“It’s not good for me”</t>
  </si>
  <si>
    <t>Ambiguous negative personal perception</t>
  </si>
  <si>
    <t>Exact quote, but the referent is ambiguous; code as possible rather than confirmed system dissatisfaction.</t>
  </si>
  <si>
    <t>E20</t>
  </si>
  <si>
    <t>Person 8</t>
  </si>
  <si>
    <t>E21</t>
  </si>
  <si>
    <t>Person 9</t>
  </si>
  <si>
    <t>E22</t>
  </si>
  <si>
    <t>Person 10</t>
  </si>
  <si>
    <t>Not sure if they are allowed to talk about their healthcare experiences, but their boss might be able to</t>
  </si>
  <si>
    <t>Research participation / permission barrier</t>
  </si>
  <si>
    <t>Uncertainty about permission to discuss experience</t>
  </si>
  <si>
    <t>Barrier/unknown</t>
  </si>
  <si>
    <t>Important recruitment/sample limitation; may reflect workplace or privacy concerns.</t>
  </si>
  <si>
    <t>E23</t>
  </si>
  <si>
    <t>Person 11</t>
  </si>
  <si>
    <t>Agreed with person 10, unsure if they are able to talk about their experiences, but their boss might be able to</t>
  </si>
  <si>
    <t>Similar recruitment/sample limitation from a second participant.</t>
  </si>
  <si>
    <t>E24</t>
  </si>
  <si>
    <t>Person 12</t>
  </si>
  <si>
    <t>Participant-Level Theme Matrix</t>
  </si>
  <si>
    <t>Coding note</t>
  </si>
  <si>
    <t>Multiple themes come from several distinct stories/comments in one conversation.</t>
  </si>
  <si>
    <t>P</t>
  </si>
  <si>
    <t>Negative perception is P because “It’s not good for me” is ambiguous.</t>
  </si>
  <si>
    <t>Theme Summary</t>
  </si>
  <si>
    <t>Counts use unique participants, not number of comments. 'Possible' captures ambiguous evidence that should not be treated as confirmed.</t>
  </si>
  <si>
    <t>Theme</t>
  </si>
  <si>
    <t>Confirmed people</t>
  </si>
  <si>
    <t>Possible additional</t>
  </si>
  <si>
    <t>Confirmed % of 12</t>
  </si>
  <si>
    <t>People (confirmed)</t>
  </si>
  <si>
    <t>Strength in this small sample</t>
  </si>
  <si>
    <t>Key interpretation</t>
  </si>
  <si>
    <t>Person 2, Person 3, Person 7, Person 8, Person 9, Person 12</t>
  </si>
  <si>
    <t>Prominent</t>
  </si>
  <si>
    <t>Person 4, Person 5</t>
  </si>
  <si>
    <t>Repeated</t>
  </si>
  <si>
    <t>At least two people clearly evaluated local healthcare negatively; one additional comment may also reflect a negative view.</t>
  </si>
  <si>
    <t>Two people independently described serious care as requiring travel to Columbus or Cabell/West Virginia.</t>
  </si>
  <si>
    <t>The notes do not establish frequency, medical necessity, or whether travel was due to referral, preference, specialty access, or emergency capability.</t>
  </si>
  <si>
    <t>A participant explicitly identified physician shortage as a local problem.</t>
  </si>
  <si>
    <t>One participant; requires corroboration with workforce data or additional interviews.</t>
  </si>
  <si>
    <t>One participant; anecdotal but potentially important for design context.</t>
  </si>
  <si>
    <t>One participant used strongly negative language about local clinician capability.</t>
  </si>
  <si>
    <t>Subjective perception from one participant.</t>
  </si>
  <si>
    <t>Emerging</t>
  </si>
  <si>
    <t>One conversation raised payment and insurance/coverage differences.</t>
  </si>
  <si>
    <t>Do not interpret the Medicare/Medicaid comment as a verified description of beneficiary costs.</t>
  </si>
  <si>
    <t>Emerging / balancing evidence</t>
  </si>
  <si>
    <t>Utilization does not equal satisfaction.</t>
  </si>
  <si>
    <t>Person 10, Person 11</t>
  </si>
  <si>
    <t>Two people were unsure whether they could discuss healthcare experiences, suggesting a potential recruitment/sample barrier.</t>
  </si>
  <si>
    <t>Could reflect workplace context, privacy concern, uncertainty, or another reason not captured in the notes.</t>
  </si>
  <si>
    <t>Qualitative Codebook</t>
  </si>
  <si>
    <t>Definition / include when</t>
  </si>
  <si>
    <t>Why it may matter</t>
  </si>
  <si>
    <t>Code status</t>
  </si>
  <si>
    <t>Participant explicitly says they do not use the healthcare system.</t>
  </si>
  <si>
    <t>Active</t>
  </si>
  <si>
    <t>Explicit negative evaluation of the healthcare system or its suitability for the participant.</t>
  </si>
  <si>
    <t>Participant describes needing or choosing to travel outside Gallipolis for serious or needed care.</t>
  </si>
  <si>
    <t>Participant reports a perceived treatment failure, missed diagnosis, unsuccessful procedure, or other care-quality concern.</t>
  </si>
  <si>
    <t>Participant explicitly describes too few doctors/providers.</t>
  </si>
  <si>
    <t>Participant describes difficulty attracting or keeping clinicians in the area.</t>
  </si>
  <si>
    <t>Participant expresses low confidence in clinicians or the local healthcare system.</t>
  </si>
  <si>
    <t>Participant mentions personal payment, insurance, Medicare, Medicaid, or differences in coverage/cost.</t>
  </si>
  <si>
    <t>Payment and coverage differences may shape access and attitudes toward care.</t>
  </si>
  <si>
    <t>Participant reports receiving care locally without an explicit negative evaluation.</t>
  </si>
  <si>
    <t>Provides balance: local healthcare is used for some needs.</t>
  </si>
  <si>
    <t>Participant is unsure whether they are allowed or comfortable discussing healthcare experiences and redirects to a boss/authority.</t>
  </si>
  <si>
    <t>Important for interpreting who may be missing from the survey sample.</t>
  </si>
  <si>
    <t>Raw Notes – Source Transcription</t>
  </si>
  <si>
    <t>Original notes</t>
  </si>
  <si>
    <t>• Have to pay for their healthcare and insurance
• A lot of people are on medicare or medicaid and don’t have to pay for theirs</t>
  </si>
  <si>
    <t>• Does not use the healthcare system</t>
  </si>
  <si>
    <t>• Healthcare system in Gallipolis sucks
• If it’s something serious you have to go to Columbus, or Cabell in West Virginia
• Had a node in her jaw, but Holzer cut too low and the node is still there
• Had a stepson who broke his arm and they had to drive him an hour away
• One patient had double pneumonia and was released because the hospital didn’t diagnose them. That same patient was admitted to a different hospital after being diagnosed and then was treated
• There is a shortage of doctors, especially good ones
• A lot of the doctors here are dumb
• When the good doctors come, they usually don’t stay. They tend to move out
• Her brother went to medical school at Ohio State, she told him to come back because they needed him here. He ended up staying in Columbus</t>
  </si>
  <si>
    <t>• Healthcare system is not good
• You have to drive at least an hour away to Cabell or Columbus for anything serious</t>
  </si>
  <si>
    <t>• Got kidney stones taken out at Holzer
• Was born at Holzer</t>
  </si>
  <si>
    <t>• Does not use the healthcare system
• “It’s not good for me”</t>
  </si>
  <si>
    <t>• Not sure if they are allowed to talk about their healthcare experiences, but their boss might be able to</t>
  </si>
  <si>
    <t>• Agreed with person 10, unsure if they are able to talk about their experiences, but their boss might be able to</t>
  </si>
  <si>
    <t>.</t>
  </si>
  <si>
    <t>Overall local system dissatisfaction</t>
  </si>
  <si>
    <t>Reason for non use is not stated.</t>
  </si>
  <si>
    <t>Non use</t>
  </si>
  <si>
    <t>Indicates perceived local limits for higher acuity or specialized care.</t>
  </si>
  <si>
    <t>Participant reported experience; not independently verified.</t>
  </si>
  <si>
    <t>Useful as a perception of coverage differences; not a verified statement about what Medicare/Medicaid beneficiaries pay.</t>
  </si>
  <si>
    <t xml:space="preserve">Strong negative evaluation of overall healthcare systems and services in Gallipolis; not a direct quote </t>
  </si>
  <si>
    <t>Secondhand participant reported account; preserve as perception, not verified clinical fact.</t>
  </si>
  <si>
    <t>Strong negative perception of providers; subjective participant perception.</t>
  </si>
  <si>
    <t xml:space="preserve">Explicit retention concern. Not verified. </t>
  </si>
  <si>
    <t>Second participant independently raising travel needs for serious care.</t>
  </si>
  <si>
    <t>Positive</t>
  </si>
  <si>
    <t xml:space="preserve">Documents local use; noted with positive tone and expression. </t>
  </si>
  <si>
    <t xml:space="preserve">Historical local use evidence; noted with positive tone and expression. </t>
  </si>
  <si>
    <t>Single participant, detailed</t>
  </si>
  <si>
    <t>Single participant</t>
  </si>
  <si>
    <t>Single participant, multiple examples</t>
  </si>
  <si>
    <t>Non use is the most frequently observed participant level pattern; the reason remains unknown.</t>
  </si>
  <si>
    <t>One participant described multiple perceived failures or missed care within local healthcare system, which may be important for trust even though it is not generalizable.</t>
  </si>
  <si>
    <t>A participant described both clinicians leaving and a personal recruitment example involving a physician who did not return to remain in Columbus.</t>
  </si>
  <si>
    <t>One participant described receiving care at Holzer  recording a positive evaluation.</t>
  </si>
  <si>
    <t>I = Important trend; P = Possible/ambiguous trend; Blank = No evidence in the field notes. This sheet is the basis for participant-level counts in Theme Summary.</t>
  </si>
  <si>
    <t>I</t>
  </si>
  <si>
    <t>Potential unmet need, avoidance, low perceived need, or other reasons require follow up. Important for interpresting who may be missing from the survey sample.</t>
  </si>
  <si>
    <t>Perception can affect willingness to seek or accept local care</t>
  </si>
  <si>
    <t xml:space="preserve">Highlights geographic access to lack of quality care </t>
  </si>
  <si>
    <t>May influence trust, care seeking, and willingness to rely on or use local services.</t>
  </si>
  <si>
    <t>I = Important trend in the notes; P = possible/ambiguous trend. Counts are participant-level, so multiple stories from one person do not inflate the number of people associated with a theme. These were informal convenience/intercept conversations and should be treated as exploratory qualitative signals—not estimates of how common a view or experience is across Gallipolis.</t>
  </si>
  <si>
    <t>Do not convert informal opinions into a community wide satisfaction estimate.</t>
  </si>
  <si>
    <t>Considerations</t>
  </si>
  <si>
    <t>Non use does not mean lack of access or distrust; follow up is needed.</t>
  </si>
  <si>
    <t>Participant reported and partly secondhand; not clinically verified.</t>
  </si>
  <si>
    <t>Technology could be helpful in supporting workforce shortages</t>
  </si>
  <si>
    <t>Potential workforce shortage could affect care, services, and accessibility negatively</t>
  </si>
  <si>
    <t>Individuals perception and trust of any solution or system is critical</t>
  </si>
  <si>
    <t>Healthcare non utilization / disengagement</t>
  </si>
  <si>
    <t>Out of area travel for care</t>
  </si>
  <si>
    <t>Instances</t>
  </si>
  <si>
    <t xml:space="preserve">Instances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</si>
</sst>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6"/>
      <color rgb="FFFFFFFF"/>
      <name val="Carlito"/>
    </font>
    <font>
      <i/>
      <sz val="11"/>
      <color rgb="FF595959"/>
      <name val="Carlito"/>
    </font>
    <font>
      <b/>
      <sz val="11"/>
      <color rgb="FFFFFFFF"/>
      <name val="Carlito"/>
    </font>
    <font>
      <b/>
      <sz val="11"/>
      <color rgb="FF17365D"/>
      <name val="Carlito"/>
    </font>
    <font>
      <b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2" borderId="0" xfId="0" applyFont="1" applyFill="1" applyAlignment="1">
      <alignment horizontal="center" vertical="center" wrapText="1"/>
    </xf>
    <xf numFmtId="9" fontId="0" fillId="0" borderId="0" xfId="0" applyNumberForma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0" fillId="4" borderId="0" xfId="0" applyFill="1" applyAlignment="1">
      <alignment wrapText="1"/>
    </xf>
    <xf numFmtId="0" fontId="1" fillId="2" borderId="0" xfId="0" applyFont="1" applyFill="1" applyAlignment="1">
      <alignment vertic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0" fontId="4" fillId="3" borderId="0" xfId="0" applyFont="1" applyFill="1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21">
    <dxf>
      <font>
        <b/>
      </font>
      <fill>
        <patternFill patternType="solid">
          <bgColor rgb="FFFFF2CC"/>
        </patternFill>
      </fill>
    </dxf>
    <dxf>
      <font>
        <b/>
      </font>
      <fill>
        <patternFill patternType="solid">
          <bgColor rgb="FFE2F0D9"/>
        </patternFill>
      </fill>
    </dxf>
    <dxf>
      <font>
        <b/>
      </font>
      <fill>
        <patternFill patternType="solid">
          <bgColor rgb="FFFFF2CC"/>
        </patternFill>
      </fill>
    </dxf>
    <dxf>
      <font>
        <b/>
      </font>
      <fill>
        <patternFill patternType="solid">
          <bgColor rgb="FFE2F0D9"/>
        </patternFill>
      </fill>
    </dxf>
    <dxf>
      <font>
        <b/>
      </font>
      <fill>
        <patternFill patternType="solid">
          <bgColor rgb="FFFFF2CC"/>
        </patternFill>
      </fill>
    </dxf>
    <dxf>
      <font>
        <b/>
      </font>
      <fill>
        <patternFill patternType="solid">
          <bgColor rgb="FFE2F0D9"/>
        </patternFill>
      </fill>
    </dxf>
    <dxf>
      <font>
        <b/>
      </font>
      <fill>
        <patternFill patternType="solid">
          <bgColor rgb="FFFFF2CC"/>
        </patternFill>
      </fill>
    </dxf>
    <dxf>
      <font>
        <b/>
      </font>
      <fill>
        <patternFill patternType="solid">
          <bgColor rgb="FFE2F0D9"/>
        </patternFill>
      </fill>
    </dxf>
    <dxf>
      <font>
        <b/>
      </font>
      <fill>
        <patternFill patternType="solid">
          <bgColor rgb="FFFFF2CC"/>
        </patternFill>
      </fill>
    </dxf>
    <dxf>
      <font>
        <b/>
      </font>
      <fill>
        <patternFill patternType="solid">
          <bgColor rgb="FFE2F0D9"/>
        </patternFill>
      </fill>
    </dxf>
    <dxf>
      <font>
        <b/>
      </font>
      <fill>
        <patternFill patternType="solid">
          <bgColor rgb="FFFFF2CC"/>
        </patternFill>
      </fill>
    </dxf>
    <dxf>
      <font>
        <b/>
      </font>
      <fill>
        <patternFill patternType="solid">
          <bgColor rgb="FFE2F0D9"/>
        </patternFill>
      </fill>
    </dxf>
    <dxf>
      <font>
        <b/>
      </font>
      <fill>
        <patternFill patternType="solid">
          <bgColor rgb="FFFFF2CC"/>
        </patternFill>
      </fill>
    </dxf>
    <dxf>
      <font>
        <b/>
      </font>
      <fill>
        <patternFill patternType="solid">
          <bgColor rgb="FFE2F0D9"/>
        </patternFill>
      </fill>
    </dxf>
    <dxf>
      <font>
        <b/>
      </font>
      <fill>
        <patternFill patternType="solid">
          <bgColor rgb="FFFFF2CC"/>
        </patternFill>
      </fill>
    </dxf>
    <dxf>
      <font>
        <b/>
      </font>
      <fill>
        <patternFill patternType="solid">
          <bgColor rgb="FFE2F0D9"/>
        </patternFill>
      </fill>
    </dxf>
    <dxf>
      <font>
        <b/>
      </font>
      <fill>
        <patternFill patternType="solid">
          <bgColor rgb="FFFFF2CC"/>
        </patternFill>
      </fill>
    </dxf>
    <dxf>
      <font>
        <b/>
      </font>
      <fill>
        <patternFill patternType="solid">
          <bgColor rgb="FFE2F0D9"/>
        </patternFill>
      </fill>
    </dxf>
    <dxf>
      <font>
        <b/>
      </font>
      <fill>
        <patternFill patternType="solid">
          <bgColor rgb="FFFFF2CC"/>
        </patternFill>
      </fill>
    </dxf>
    <dxf>
      <font>
        <b/>
      </font>
      <fill>
        <patternFill patternType="solid">
          <bgColor rgb="FFE2F0D9"/>
        </patternFill>
      </fill>
    </dxf>
    <dxf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r>
              <a:rPr lang="en-US"/>
              <a:t>Participants with Possible Evidence by Theme</a:t>
            </a:r>
          </a:p>
        </c:rich>
      </c:tx>
      <c:overlay val="1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Confirmed people</c:v>
          </c:tx>
          <c:spPr>
            <a:gradFill>
              <a:gsLst>
                <a:gs pos="0">
                  <a:schemeClr val="accent1">
                    <a:tint val="94000"/>
                    <a:lumMod val="102000"/>
                    <a:satMod val="103000"/>
                  </a:schemeClr>
                </a:gs>
                <a:gs pos="50000">
                  <a:schemeClr val="accent1">
                    <a:shade val="100000"/>
                    <a:lumMod val="100000"/>
                    <a:satMod val="110000"/>
                  </a:schemeClr>
                </a:gs>
                <a:gs pos="100000">
                  <a:schemeClr val="accent1">
                    <a:shade val="78000"/>
                    <a:lumMod val="99000"/>
                    <a:satMod val="120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>
                <a:srgbClr val="000000">
                  <a:alpha val="63000"/>
                </a:srgbClr>
              </a:outerShdw>
            </a:effectLst>
          </c:spPr>
          <c:invertIfNegative val="1"/>
          <c:cat>
            <c:strRef>
              <c:f>'Theme Summary'!$A$5:$A$14</c:f>
              <c:strCache>
                <c:ptCount val="10"/>
                <c:pt idx="0">
                  <c:v>Healthcare non utilization / disengagement</c:v>
                </c:pt>
                <c:pt idx="1">
                  <c:v>Negative perception of local healthcare</c:v>
                </c:pt>
                <c:pt idx="2">
                  <c:v>Out of area travel for care</c:v>
                </c:pt>
                <c:pt idx="3">
                  <c:v>Perceived quality / safety concern</c:v>
                </c:pt>
                <c:pt idx="4">
                  <c:v>Provider shortage</c:v>
                </c:pt>
                <c:pt idx="5">
                  <c:v>Provider retention / recruitment</c:v>
                </c:pt>
                <c:pt idx="6">
                  <c:v>Low trust / confidence</c:v>
                </c:pt>
                <c:pt idx="7">
                  <c:v>Cost / insurance</c:v>
                </c:pt>
                <c:pt idx="8">
                  <c:v>Local healthcare use / experience</c:v>
                </c:pt>
                <c:pt idx="9">
                  <c:v>Research participation / permission barrier</c:v>
                </c:pt>
              </c:strCache>
            </c:strRef>
          </c:cat>
          <c:val>
            <c:numRef>
              <c:f>'Theme Summary'!$B$5:$B$14</c:f>
              <c:numCache>
                <c:formatCode>General</c:formatCode>
                <c:ptCount val="10"/>
                <c:pt idx="0">
                  <c:v>6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45-4D4F-BC60-BC68D8C63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650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19</xdr:col>
      <xdr:colOff>401410</xdr:colOff>
      <xdr:row>21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videnceTable" displayName="EvidenceTable" ref="A4:G28" totalsRowShown="0">
  <tableColumns count="7">
    <tableColumn id="1" xr3:uid="{00000000-0010-0000-0000-000001000000}" name="Instances "/>
    <tableColumn id="2" xr3:uid="{00000000-0010-0000-0000-000002000000}" name="Person"/>
    <tableColumn id="3" xr3:uid="{00000000-0010-0000-0000-000003000000}" name="Direct note / quote"/>
    <tableColumn id="5" xr3:uid="{00000000-0010-0000-0000-000005000000}" name="Primary theme"/>
    <tableColumn id="6" xr3:uid="{00000000-0010-0000-0000-000006000000}" name="Secondary code"/>
    <tableColumn id="7" xr3:uid="{00000000-0010-0000-0000-000007000000}" name="Tone / valence"/>
    <tableColumn id="11" xr3:uid="{00000000-0010-0000-0000-00000B000000}" name="Analytic mem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articipantCodingTable" displayName="ParticipantCodingTable" ref="A4:L16" totalsRowShown="0">
  <tableColumns count="12">
    <tableColumn id="1" xr3:uid="{00000000-0010-0000-0100-000001000000}" name="Person"/>
    <tableColumn id="2" xr3:uid="{00000000-0010-0000-0100-000002000000}" name="Healthcare non utilization / disengagement"/>
    <tableColumn id="3" xr3:uid="{00000000-0010-0000-0100-000003000000}" name="Negative perception of local healthcare"/>
    <tableColumn id="4" xr3:uid="{00000000-0010-0000-0100-000004000000}" name="Out of area travel for care"/>
    <tableColumn id="5" xr3:uid="{00000000-0010-0000-0100-000005000000}" name="Perceived quality / safety concern"/>
    <tableColumn id="6" xr3:uid="{00000000-0010-0000-0100-000006000000}" name="Provider shortage"/>
    <tableColumn id="7" xr3:uid="{00000000-0010-0000-0100-000007000000}" name="Provider retention / recruitment"/>
    <tableColumn id="8" xr3:uid="{00000000-0010-0000-0100-000008000000}" name="Low trust / confidence"/>
    <tableColumn id="9" xr3:uid="{00000000-0010-0000-0100-000009000000}" name="Cost / insurance"/>
    <tableColumn id="10" xr3:uid="{00000000-0010-0000-0100-00000A000000}" name="Local healthcare use / experience"/>
    <tableColumn id="11" xr3:uid="{00000000-0010-0000-0100-00000B000000}" name="Research participation / permission barrier"/>
    <tableColumn id="12" xr3:uid="{00000000-0010-0000-0100-00000C000000}" name="Coding not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hemeSummaryTable" displayName="ThemeSummaryTable" ref="A4:I14" totalsRowShown="0">
  <tableColumns count="9">
    <tableColumn id="1" xr3:uid="{00000000-0010-0000-0200-000001000000}" name="Theme"/>
    <tableColumn id="2" xr3:uid="{00000000-0010-0000-0200-000002000000}" name="Confirmed people"/>
    <tableColumn id="3" xr3:uid="{00000000-0010-0000-0200-000003000000}" name="Possible additional"/>
    <tableColumn id="4" xr3:uid="{00000000-0010-0000-0200-000004000000}" name="Confirmed % of 12"/>
    <tableColumn id="5" xr3:uid="{00000000-0010-0000-0200-000005000000}" name="People (confirmed)"/>
    <tableColumn id="6" xr3:uid="{00000000-0010-0000-0200-000006000000}" name="Instances"/>
    <tableColumn id="7" xr3:uid="{00000000-0010-0000-0200-000007000000}" name="Strength in this small sample"/>
    <tableColumn id="8" xr3:uid="{00000000-0010-0000-0200-000008000000}" name="Key interpretation"/>
    <tableColumn id="9" xr3:uid="{00000000-0010-0000-0200-000009000000}" name="Consideration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CodebookTable" displayName="CodebookTable" ref="A3:D13" totalsRowShown="0">
  <tableColumns count="4">
    <tableColumn id="1" xr3:uid="{00000000-0010-0000-0300-000001000000}" name="Theme"/>
    <tableColumn id="2" xr3:uid="{00000000-0010-0000-0300-000002000000}" name="Definition / include when"/>
    <tableColumn id="4" xr3:uid="{00000000-0010-0000-0300-000004000000}" name="Why it may matter"/>
    <tableColumn id="5" xr3:uid="{00000000-0010-0000-0300-000005000000}" name="Code statu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RawNotesTable" displayName="RawNotesTable" ref="A4:B16" totalsRowShown="0">
  <tableColumns count="2">
    <tableColumn id="1" xr3:uid="{00000000-0010-0000-0400-000001000000}" name="Person"/>
    <tableColumn id="2" xr3:uid="{00000000-0010-0000-0400-000002000000}" name="Original 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workbookViewId="0">
      <selection activeCell="D27" sqref="D27"/>
    </sheetView>
  </sheetViews>
  <sheetFormatPr defaultRowHeight="13.5"/>
  <cols>
    <col min="1" max="1" width="22" customWidth="1"/>
    <col min="2" max="2" width="16" customWidth="1"/>
    <col min="3" max="3" width="4" customWidth="1"/>
    <col min="4" max="8" width="16" customWidth="1"/>
  </cols>
  <sheetData>
    <row r="1" spans="1:8" ht="20.65">
      <c r="A1" s="10" t="s">
        <v>0</v>
      </c>
      <c r="B1" s="10"/>
      <c r="C1" s="10"/>
      <c r="D1" s="10"/>
      <c r="E1" s="10"/>
      <c r="F1" s="10"/>
      <c r="G1" s="10"/>
      <c r="H1" s="10"/>
    </row>
    <row r="2" spans="1:8" ht="13.9">
      <c r="A2" s="11" t="s">
        <v>1</v>
      </c>
      <c r="B2" s="11"/>
      <c r="C2" s="11"/>
      <c r="D2" s="11"/>
      <c r="E2" s="11"/>
      <c r="F2" s="11"/>
      <c r="G2" s="11"/>
      <c r="H2" s="11"/>
    </row>
    <row r="3" spans="1:8">
      <c r="A3" s="1"/>
      <c r="B3" s="1"/>
      <c r="C3" s="1"/>
      <c r="D3" s="1"/>
      <c r="E3" s="1"/>
      <c r="F3" s="1"/>
      <c r="G3" s="1"/>
      <c r="H3" s="1"/>
    </row>
    <row r="4" spans="1:8" ht="13.9">
      <c r="A4" s="2" t="s">
        <v>2</v>
      </c>
      <c r="B4" s="2" t="s">
        <v>3</v>
      </c>
      <c r="C4" s="1"/>
      <c r="D4" s="12" t="s">
        <v>4</v>
      </c>
      <c r="E4" s="12"/>
      <c r="F4" s="12"/>
      <c r="G4" s="12"/>
      <c r="H4" s="12"/>
    </row>
    <row r="5" spans="1:8">
      <c r="A5" s="1" t="s">
        <v>5</v>
      </c>
      <c r="B5" s="1">
        <f>12</f>
        <v>12</v>
      </c>
      <c r="C5" s="1"/>
      <c r="D5" s="13" t="s">
        <v>205</v>
      </c>
      <c r="E5" s="13"/>
      <c r="F5" s="13"/>
      <c r="G5" s="13"/>
      <c r="H5" s="13"/>
    </row>
    <row r="6" spans="1:8">
      <c r="A6" s="1" t="s">
        <v>6</v>
      </c>
      <c r="B6" s="1">
        <f>24</f>
        <v>24</v>
      </c>
      <c r="C6" s="1"/>
      <c r="D6" s="13"/>
      <c r="E6" s="13"/>
      <c r="F6" s="13"/>
      <c r="G6" s="13"/>
      <c r="H6" s="13"/>
    </row>
    <row r="7" spans="1:8" ht="27">
      <c r="A7" s="1" t="s">
        <v>7</v>
      </c>
      <c r="B7" s="1">
        <f>'Theme Summary'!B5</f>
        <v>6</v>
      </c>
      <c r="C7" s="1"/>
      <c r="D7" s="13"/>
      <c r="E7" s="13"/>
      <c r="F7" s="13"/>
      <c r="G7" s="13"/>
      <c r="H7" s="13"/>
    </row>
    <row r="8" spans="1:8" ht="40.5">
      <c r="A8" s="1" t="s">
        <v>8</v>
      </c>
      <c r="B8" s="1">
        <f>'Theme Summary'!B7</f>
        <v>2</v>
      </c>
      <c r="C8" s="1"/>
      <c r="D8" s="13"/>
      <c r="E8" s="13"/>
      <c r="F8" s="13"/>
      <c r="G8" s="13"/>
      <c r="H8" s="13"/>
    </row>
    <row r="9" spans="1:8" ht="40.5">
      <c r="A9" s="1" t="s">
        <v>9</v>
      </c>
      <c r="B9" s="1">
        <f>'Theme Summary'!B6</f>
        <v>2</v>
      </c>
      <c r="C9" s="1"/>
      <c r="D9" s="13"/>
      <c r="E9" s="13"/>
      <c r="F9" s="13"/>
      <c r="G9" s="13"/>
      <c r="H9" s="13"/>
    </row>
    <row r="10" spans="1:8" ht="40.5">
      <c r="A10" s="1" t="s">
        <v>10</v>
      </c>
      <c r="B10" s="1">
        <f>'Theme Summary'!B14</f>
        <v>2</v>
      </c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 ht="13.9">
      <c r="A12" s="12" t="s">
        <v>11</v>
      </c>
      <c r="B12" s="12"/>
      <c r="C12" s="12"/>
      <c r="D12" s="12"/>
      <c r="E12" s="12"/>
      <c r="F12" s="12"/>
      <c r="G12" s="12"/>
      <c r="H12" s="12"/>
    </row>
    <row r="13" spans="1:8" ht="13.9">
      <c r="A13" s="4">
        <v>1</v>
      </c>
      <c r="B13" s="9" t="s">
        <v>12</v>
      </c>
      <c r="C13" s="9"/>
      <c r="D13" s="9"/>
      <c r="E13" s="9"/>
      <c r="F13" s="9"/>
      <c r="G13" s="9"/>
      <c r="H13" s="9"/>
    </row>
    <row r="14" spans="1:8" ht="13.9">
      <c r="A14" s="4">
        <v>2</v>
      </c>
      <c r="B14" s="9" t="s">
        <v>13</v>
      </c>
      <c r="C14" s="9"/>
      <c r="D14" s="9"/>
      <c r="E14" s="9"/>
      <c r="F14" s="9"/>
      <c r="G14" s="9"/>
      <c r="H14" s="9"/>
    </row>
    <row r="15" spans="1:8" ht="13.9">
      <c r="A15" s="4">
        <v>3</v>
      </c>
      <c r="B15" s="9" t="s">
        <v>14</v>
      </c>
      <c r="C15" s="9"/>
      <c r="D15" s="9"/>
      <c r="E15" s="9"/>
      <c r="F15" s="9"/>
      <c r="G15" s="9"/>
      <c r="H15" s="9"/>
    </row>
    <row r="16" spans="1:8" ht="13.9">
      <c r="A16" s="4">
        <v>4</v>
      </c>
      <c r="B16" s="9" t="s">
        <v>15</v>
      </c>
      <c r="C16" s="9"/>
      <c r="D16" s="9"/>
      <c r="E16" s="9"/>
      <c r="F16" s="9"/>
      <c r="G16" s="9"/>
      <c r="H16" s="9"/>
    </row>
    <row r="17" spans="1:8" ht="13.9">
      <c r="A17" s="4">
        <v>5</v>
      </c>
      <c r="B17" s="9" t="s">
        <v>16</v>
      </c>
      <c r="C17" s="9"/>
      <c r="D17" s="9"/>
      <c r="E17" s="9"/>
      <c r="F17" s="9"/>
      <c r="G17" s="9"/>
      <c r="H17" s="9"/>
    </row>
    <row r="18" spans="1:8">
      <c r="A18" s="1"/>
      <c r="B18" s="1"/>
      <c r="C18" s="1"/>
      <c r="D18" s="1"/>
      <c r="E18" s="1"/>
      <c r="F18" s="1"/>
      <c r="G18" s="1"/>
      <c r="H18" s="1"/>
    </row>
  </sheetData>
  <mergeCells count="10">
    <mergeCell ref="A1:H1"/>
    <mergeCell ref="A2:H2"/>
    <mergeCell ref="D4:H4"/>
    <mergeCell ref="D5:H9"/>
    <mergeCell ref="A12:H12"/>
    <mergeCell ref="B13:H13"/>
    <mergeCell ref="B14:H14"/>
    <mergeCell ref="B15:H15"/>
    <mergeCell ref="B16:H16"/>
    <mergeCell ref="B17:H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zoomScale="85" zoomScaleNormal="85" workbookViewId="0">
      <selection activeCell="C3" sqref="C3"/>
    </sheetView>
  </sheetViews>
  <sheetFormatPr defaultRowHeight="13.5"/>
  <cols>
    <col min="1" max="2" width="11" customWidth="1"/>
    <col min="3" max="3" width="42" customWidth="1"/>
    <col min="4" max="4" width="30" customWidth="1"/>
    <col min="5" max="5" width="28" customWidth="1"/>
    <col min="6" max="6" width="18" customWidth="1"/>
    <col min="7" max="7" width="42" customWidth="1"/>
  </cols>
  <sheetData>
    <row r="1" spans="1:7" ht="20.65">
      <c r="A1" s="8" t="s">
        <v>17</v>
      </c>
      <c r="B1" s="8"/>
      <c r="C1" s="8"/>
      <c r="D1" s="8"/>
      <c r="E1" s="8"/>
      <c r="F1" s="8"/>
      <c r="G1" s="8"/>
    </row>
    <row r="2" spans="1:7">
      <c r="A2" s="9" t="s">
        <v>177</v>
      </c>
      <c r="B2" s="9"/>
      <c r="C2" s="9"/>
      <c r="D2" s="9"/>
      <c r="E2" s="9"/>
      <c r="F2" s="9"/>
      <c r="G2" s="9"/>
    </row>
    <row r="4" spans="1:7" ht="13.9">
      <c r="A4" s="2" t="s">
        <v>216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</row>
    <row r="5" spans="1:7" ht="27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</row>
    <row r="6" spans="1:7" ht="40.5">
      <c r="A6" s="1" t="s">
        <v>31</v>
      </c>
      <c r="B6" s="1" t="s">
        <v>25</v>
      </c>
      <c r="C6" s="1" t="s">
        <v>32</v>
      </c>
      <c r="D6" s="1" t="s">
        <v>27</v>
      </c>
      <c r="E6" s="1" t="s">
        <v>33</v>
      </c>
      <c r="F6" s="1" t="s">
        <v>29</v>
      </c>
      <c r="G6" s="1" t="s">
        <v>183</v>
      </c>
    </row>
    <row r="7" spans="1:7" ht="27">
      <c r="A7" s="1" t="s">
        <v>34</v>
      </c>
      <c r="B7" s="1" t="s">
        <v>35</v>
      </c>
      <c r="C7" s="1" t="s">
        <v>36</v>
      </c>
      <c r="D7" s="1" t="s">
        <v>213</v>
      </c>
      <c r="E7" s="1" t="s">
        <v>180</v>
      </c>
      <c r="F7" s="1" t="s">
        <v>37</v>
      </c>
      <c r="G7" s="1" t="s">
        <v>179</v>
      </c>
    </row>
    <row r="8" spans="1:7" ht="27">
      <c r="A8" s="1" t="s">
        <v>38</v>
      </c>
      <c r="B8" s="1" t="s">
        <v>39</v>
      </c>
      <c r="C8" s="1" t="s">
        <v>36</v>
      </c>
      <c r="D8" s="1" t="s">
        <v>213</v>
      </c>
      <c r="E8" s="1" t="s">
        <v>180</v>
      </c>
      <c r="F8" s="1" t="s">
        <v>37</v>
      </c>
      <c r="G8" s="1" t="s">
        <v>179</v>
      </c>
    </row>
    <row r="9" spans="1:7" ht="40.5">
      <c r="A9" s="1" t="s">
        <v>40</v>
      </c>
      <c r="B9" s="1" t="s">
        <v>41</v>
      </c>
      <c r="C9" s="1" t="s">
        <v>42</v>
      </c>
      <c r="D9" s="1" t="s">
        <v>43</v>
      </c>
      <c r="E9" s="1" t="s">
        <v>178</v>
      </c>
      <c r="F9" s="1" t="s">
        <v>44</v>
      </c>
      <c r="G9" s="1" t="s">
        <v>184</v>
      </c>
    </row>
    <row r="10" spans="1:7" ht="27">
      <c r="A10" s="1" t="s">
        <v>45</v>
      </c>
      <c r="B10" s="1" t="s">
        <v>41</v>
      </c>
      <c r="C10" s="1" t="s">
        <v>46</v>
      </c>
      <c r="D10" s="1" t="s">
        <v>214</v>
      </c>
      <c r="E10" s="1" t="s">
        <v>48</v>
      </c>
      <c r="F10" s="1" t="s">
        <v>49</v>
      </c>
      <c r="G10" s="1" t="s">
        <v>181</v>
      </c>
    </row>
    <row r="11" spans="1:7" ht="27">
      <c r="A11" s="1" t="s">
        <v>50</v>
      </c>
      <c r="B11" s="1" t="s">
        <v>41</v>
      </c>
      <c r="C11" s="1" t="s">
        <v>51</v>
      </c>
      <c r="D11" s="1" t="s">
        <v>52</v>
      </c>
      <c r="E11" s="1" t="s">
        <v>53</v>
      </c>
      <c r="F11" s="1" t="s">
        <v>44</v>
      </c>
      <c r="G11" s="1" t="s">
        <v>182</v>
      </c>
    </row>
    <row r="12" spans="1:7" ht="27">
      <c r="A12" s="1" t="s">
        <v>54</v>
      </c>
      <c r="B12" s="1" t="s">
        <v>41</v>
      </c>
      <c r="C12" s="1" t="s">
        <v>55</v>
      </c>
      <c r="D12" s="1" t="s">
        <v>214</v>
      </c>
      <c r="E12" s="1" t="s">
        <v>56</v>
      </c>
      <c r="F12" s="1" t="s">
        <v>49</v>
      </c>
      <c r="G12" s="1" t="s">
        <v>57</v>
      </c>
    </row>
    <row r="13" spans="1:7" ht="67.5">
      <c r="A13" s="1" t="s">
        <v>58</v>
      </c>
      <c r="B13" s="1" t="s">
        <v>41</v>
      </c>
      <c r="C13" s="1" t="s">
        <v>59</v>
      </c>
      <c r="D13" s="1" t="s">
        <v>52</v>
      </c>
      <c r="E13" s="1" t="s">
        <v>60</v>
      </c>
      <c r="F13" s="1" t="s">
        <v>44</v>
      </c>
      <c r="G13" s="1" t="s">
        <v>185</v>
      </c>
    </row>
    <row r="14" spans="1:7" ht="27">
      <c r="A14" s="1" t="s">
        <v>61</v>
      </c>
      <c r="B14" s="1" t="s">
        <v>41</v>
      </c>
      <c r="C14" s="1" t="s">
        <v>62</v>
      </c>
      <c r="D14" s="1" t="s">
        <v>63</v>
      </c>
      <c r="E14" s="1" t="s">
        <v>64</v>
      </c>
      <c r="F14" s="1" t="s">
        <v>49</v>
      </c>
      <c r="G14" s="1" t="s">
        <v>65</v>
      </c>
    </row>
    <row r="15" spans="1:7" ht="27">
      <c r="A15" s="1" t="s">
        <v>66</v>
      </c>
      <c r="B15" s="1" t="s">
        <v>41</v>
      </c>
      <c r="C15" s="1" t="s">
        <v>67</v>
      </c>
      <c r="D15" s="1" t="s">
        <v>68</v>
      </c>
      <c r="E15" s="1" t="s">
        <v>69</v>
      </c>
      <c r="F15" s="1" t="s">
        <v>44</v>
      </c>
      <c r="G15" s="1" t="s">
        <v>186</v>
      </c>
    </row>
    <row r="16" spans="1:7" ht="27">
      <c r="A16" s="1" t="s">
        <v>70</v>
      </c>
      <c r="B16" s="1" t="s">
        <v>41</v>
      </c>
      <c r="C16" s="1" t="s">
        <v>71</v>
      </c>
      <c r="D16" s="1" t="s">
        <v>72</v>
      </c>
      <c r="E16" s="1" t="s">
        <v>73</v>
      </c>
      <c r="F16" s="1" t="s">
        <v>49</v>
      </c>
      <c r="G16" s="1" t="s">
        <v>187</v>
      </c>
    </row>
    <row r="17" spans="1:7" ht="40.5">
      <c r="A17" s="1" t="s">
        <v>74</v>
      </c>
      <c r="B17" s="1" t="s">
        <v>41</v>
      </c>
      <c r="C17" s="1" t="s">
        <v>75</v>
      </c>
      <c r="D17" s="1" t="s">
        <v>72</v>
      </c>
      <c r="E17" s="1" t="s">
        <v>76</v>
      </c>
      <c r="F17" s="1" t="s">
        <v>49</v>
      </c>
      <c r="G17" s="1" t="s">
        <v>77</v>
      </c>
    </row>
    <row r="18" spans="1:7" ht="27">
      <c r="A18" s="1" t="s">
        <v>78</v>
      </c>
      <c r="B18" s="1" t="s">
        <v>79</v>
      </c>
      <c r="C18" s="1" t="s">
        <v>80</v>
      </c>
      <c r="D18" s="1" t="s">
        <v>43</v>
      </c>
      <c r="E18" s="1" t="s">
        <v>178</v>
      </c>
      <c r="F18" s="1" t="s">
        <v>44</v>
      </c>
      <c r="G18" s="1" t="s">
        <v>81</v>
      </c>
    </row>
    <row r="19" spans="1:7" ht="27">
      <c r="A19" s="1" t="s">
        <v>82</v>
      </c>
      <c r="B19" s="1" t="s">
        <v>79</v>
      </c>
      <c r="C19" s="1" t="s">
        <v>83</v>
      </c>
      <c r="D19" s="1" t="s">
        <v>47</v>
      </c>
      <c r="E19" s="1" t="s">
        <v>48</v>
      </c>
      <c r="F19" s="1" t="s">
        <v>49</v>
      </c>
      <c r="G19" s="1" t="s">
        <v>188</v>
      </c>
    </row>
    <row r="20" spans="1:7" ht="27">
      <c r="A20" s="1" t="s">
        <v>84</v>
      </c>
      <c r="B20" s="1" t="s">
        <v>85</v>
      </c>
      <c r="C20" s="1" t="s">
        <v>86</v>
      </c>
      <c r="D20" s="1" t="s">
        <v>87</v>
      </c>
      <c r="E20" s="1" t="s">
        <v>88</v>
      </c>
      <c r="F20" s="7" t="s">
        <v>189</v>
      </c>
      <c r="G20" s="1" t="s">
        <v>190</v>
      </c>
    </row>
    <row r="21" spans="1:7" ht="27">
      <c r="A21" s="1" t="s">
        <v>89</v>
      </c>
      <c r="B21" s="1" t="s">
        <v>85</v>
      </c>
      <c r="C21" s="1" t="s">
        <v>90</v>
      </c>
      <c r="D21" s="1" t="s">
        <v>87</v>
      </c>
      <c r="E21" s="1" t="s">
        <v>91</v>
      </c>
      <c r="F21" s="7" t="s">
        <v>189</v>
      </c>
      <c r="G21" s="1" t="s">
        <v>191</v>
      </c>
    </row>
    <row r="22" spans="1:7" ht="27">
      <c r="A22" s="1" t="s">
        <v>92</v>
      </c>
      <c r="B22" s="1" t="s">
        <v>93</v>
      </c>
      <c r="C22" s="1" t="s">
        <v>36</v>
      </c>
      <c r="D22" s="1" t="s">
        <v>213</v>
      </c>
      <c r="E22" s="1" t="s">
        <v>180</v>
      </c>
      <c r="F22" s="1" t="s">
        <v>37</v>
      </c>
      <c r="G22" s="1" t="s">
        <v>179</v>
      </c>
    </row>
    <row r="23" spans="1:7" ht="40.5">
      <c r="A23" s="1" t="s">
        <v>94</v>
      </c>
      <c r="B23" s="1" t="s">
        <v>93</v>
      </c>
      <c r="C23" s="1" t="s">
        <v>95</v>
      </c>
      <c r="D23" s="1" t="s">
        <v>43</v>
      </c>
      <c r="E23" s="1" t="s">
        <v>96</v>
      </c>
      <c r="F23" s="1" t="s">
        <v>44</v>
      </c>
      <c r="G23" s="1" t="s">
        <v>97</v>
      </c>
    </row>
    <row r="24" spans="1:7" ht="27">
      <c r="A24" s="1" t="s">
        <v>98</v>
      </c>
      <c r="B24" s="1" t="s">
        <v>99</v>
      </c>
      <c r="C24" s="1" t="s">
        <v>36</v>
      </c>
      <c r="D24" s="1" t="s">
        <v>213</v>
      </c>
      <c r="E24" s="1" t="s">
        <v>180</v>
      </c>
      <c r="F24" s="1" t="s">
        <v>37</v>
      </c>
      <c r="G24" s="1" t="s">
        <v>179</v>
      </c>
    </row>
    <row r="25" spans="1:7" ht="27">
      <c r="A25" s="1" t="s">
        <v>100</v>
      </c>
      <c r="B25" s="1" t="s">
        <v>101</v>
      </c>
      <c r="C25" s="1" t="s">
        <v>36</v>
      </c>
      <c r="D25" s="1" t="s">
        <v>213</v>
      </c>
      <c r="E25" s="1" t="s">
        <v>180</v>
      </c>
      <c r="F25" s="1" t="s">
        <v>37</v>
      </c>
      <c r="G25" s="1" t="s">
        <v>179</v>
      </c>
    </row>
    <row r="26" spans="1:7" ht="40.5">
      <c r="A26" s="1" t="s">
        <v>102</v>
      </c>
      <c r="B26" s="1" t="s">
        <v>103</v>
      </c>
      <c r="C26" s="1" t="s">
        <v>104</v>
      </c>
      <c r="D26" s="1" t="s">
        <v>105</v>
      </c>
      <c r="E26" s="1" t="s">
        <v>106</v>
      </c>
      <c r="F26" s="1" t="s">
        <v>107</v>
      </c>
      <c r="G26" s="1" t="s">
        <v>108</v>
      </c>
    </row>
    <row r="27" spans="1:7" ht="40.5">
      <c r="A27" s="1" t="s">
        <v>109</v>
      </c>
      <c r="B27" s="1" t="s">
        <v>110</v>
      </c>
      <c r="C27" s="1" t="s">
        <v>111</v>
      </c>
      <c r="D27" s="1" t="s">
        <v>105</v>
      </c>
      <c r="E27" s="1" t="s">
        <v>106</v>
      </c>
      <c r="F27" s="1" t="s">
        <v>107</v>
      </c>
      <c r="G27" s="1" t="s">
        <v>112</v>
      </c>
    </row>
    <row r="28" spans="1:7" ht="27">
      <c r="A28" s="1" t="s">
        <v>113</v>
      </c>
      <c r="B28" s="1" t="s">
        <v>114</v>
      </c>
      <c r="C28" s="1" t="s">
        <v>36</v>
      </c>
      <c r="D28" s="1" t="s">
        <v>213</v>
      </c>
      <c r="E28" s="1" t="s">
        <v>180</v>
      </c>
      <c r="F28" s="1" t="s">
        <v>37</v>
      </c>
      <c r="G28" s="1" t="s">
        <v>179</v>
      </c>
    </row>
  </sheetData>
  <mergeCells count="2">
    <mergeCell ref="A1:G1"/>
    <mergeCell ref="A2:G2"/>
  </mergeCells>
  <conditionalFormatting sqref="F5:F28">
    <cfRule type="expression" dxfId="20" priority="3">
      <formula>LEFT(F5,8)="Negative"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"/>
  <sheetViews>
    <sheetView zoomScale="70" zoomScaleNormal="70" workbookViewId="0">
      <selection activeCell="F31" sqref="F31"/>
    </sheetView>
  </sheetViews>
  <sheetFormatPr defaultRowHeight="13.5"/>
  <cols>
    <col min="1" max="1" width="12" customWidth="1"/>
    <col min="2" max="11" width="17" customWidth="1"/>
    <col min="12" max="12" width="38" customWidth="1"/>
  </cols>
  <sheetData>
    <row r="1" spans="1:12" ht="20.65">
      <c r="A1" s="8" t="s">
        <v>115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>
      <c r="A2" s="9" t="s">
        <v>199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41.65">
      <c r="A4" s="2" t="s">
        <v>18</v>
      </c>
      <c r="B4" s="2" t="s">
        <v>213</v>
      </c>
      <c r="C4" s="2" t="s">
        <v>43</v>
      </c>
      <c r="D4" s="2" t="s">
        <v>214</v>
      </c>
      <c r="E4" s="2" t="s">
        <v>52</v>
      </c>
      <c r="F4" s="2" t="s">
        <v>63</v>
      </c>
      <c r="G4" s="2" t="s">
        <v>72</v>
      </c>
      <c r="H4" s="2" t="s">
        <v>68</v>
      </c>
      <c r="I4" s="2" t="s">
        <v>27</v>
      </c>
      <c r="J4" s="2" t="s">
        <v>87</v>
      </c>
      <c r="K4" s="2" t="s">
        <v>105</v>
      </c>
      <c r="L4" s="2" t="s">
        <v>116</v>
      </c>
    </row>
    <row r="5" spans="1:12" ht="13.9">
      <c r="A5" s="1" t="s">
        <v>25</v>
      </c>
      <c r="B5" s="5"/>
      <c r="C5" s="5"/>
      <c r="D5" s="5"/>
      <c r="E5" s="5"/>
      <c r="F5" s="5"/>
      <c r="G5" s="5"/>
      <c r="H5" s="5"/>
      <c r="I5" s="6" t="s">
        <v>200</v>
      </c>
      <c r="J5" s="5"/>
      <c r="K5" s="5"/>
      <c r="L5" s="1"/>
    </row>
    <row r="6" spans="1:12" ht="13.9">
      <c r="A6" s="1" t="s">
        <v>35</v>
      </c>
      <c r="B6" s="6" t="s">
        <v>200</v>
      </c>
      <c r="C6" s="5"/>
      <c r="D6" s="5"/>
      <c r="E6" s="5"/>
      <c r="F6" s="5"/>
      <c r="G6" s="5"/>
      <c r="H6" s="5"/>
      <c r="I6" s="5"/>
      <c r="J6" s="5"/>
      <c r="K6" s="5"/>
      <c r="L6" s="1"/>
    </row>
    <row r="7" spans="1:12" ht="13.9">
      <c r="A7" s="1" t="s">
        <v>39</v>
      </c>
      <c r="B7" s="6" t="s">
        <v>200</v>
      </c>
      <c r="C7" s="5"/>
      <c r="D7" s="5"/>
      <c r="E7" s="5"/>
      <c r="F7" s="5"/>
      <c r="G7" s="5"/>
      <c r="H7" s="5"/>
      <c r="I7" s="5"/>
      <c r="J7" s="5"/>
      <c r="K7" s="5"/>
      <c r="L7" s="1"/>
    </row>
    <row r="8" spans="1:12" ht="27">
      <c r="A8" s="1" t="s">
        <v>41</v>
      </c>
      <c r="B8" s="5"/>
      <c r="C8" s="6" t="s">
        <v>200</v>
      </c>
      <c r="D8" s="6" t="s">
        <v>200</v>
      </c>
      <c r="E8" s="6" t="s">
        <v>200</v>
      </c>
      <c r="F8" s="6" t="s">
        <v>200</v>
      </c>
      <c r="G8" s="6" t="s">
        <v>200</v>
      </c>
      <c r="H8" s="6" t="s">
        <v>200</v>
      </c>
      <c r="I8" s="5"/>
      <c r="J8" s="5"/>
      <c r="K8" s="5"/>
      <c r="L8" s="1" t="s">
        <v>117</v>
      </c>
    </row>
    <row r="9" spans="1:12" ht="13.9">
      <c r="A9" s="1" t="s">
        <v>79</v>
      </c>
      <c r="B9" s="5"/>
      <c r="C9" s="6" t="s">
        <v>200</v>
      </c>
      <c r="D9" s="6" t="s">
        <v>200</v>
      </c>
      <c r="E9" s="5"/>
      <c r="F9" s="5"/>
      <c r="G9" s="5"/>
      <c r="H9" s="5"/>
      <c r="I9" s="5"/>
      <c r="J9" s="5"/>
      <c r="K9" s="5"/>
      <c r="L9" s="1"/>
    </row>
    <row r="10" spans="1:12" ht="13.9">
      <c r="A10" s="1" t="s">
        <v>85</v>
      </c>
      <c r="B10" s="5"/>
      <c r="C10" s="5"/>
      <c r="D10" s="5"/>
      <c r="E10" s="5"/>
      <c r="F10" s="5"/>
      <c r="G10" s="5"/>
      <c r="H10" s="5"/>
      <c r="I10" s="5"/>
      <c r="J10" s="6" t="s">
        <v>200</v>
      </c>
      <c r="K10" s="5"/>
      <c r="L10" s="1"/>
    </row>
    <row r="11" spans="1:12" ht="27">
      <c r="A11" s="1" t="s">
        <v>93</v>
      </c>
      <c r="B11" s="6" t="s">
        <v>200</v>
      </c>
      <c r="C11" s="5" t="s">
        <v>118</v>
      </c>
      <c r="D11" s="5"/>
      <c r="E11" s="5"/>
      <c r="F11" s="5"/>
      <c r="G11" s="5"/>
      <c r="H11" s="5"/>
      <c r="I11" s="5"/>
      <c r="J11" s="5"/>
      <c r="K11" s="5"/>
      <c r="L11" s="1" t="s">
        <v>119</v>
      </c>
    </row>
    <row r="12" spans="1:12" ht="13.9">
      <c r="A12" s="1" t="s">
        <v>99</v>
      </c>
      <c r="B12" s="6" t="s">
        <v>200</v>
      </c>
      <c r="C12" s="5"/>
      <c r="D12" s="5"/>
      <c r="E12" s="5"/>
      <c r="F12" s="5"/>
      <c r="G12" s="5"/>
      <c r="H12" s="5"/>
      <c r="I12" s="5"/>
      <c r="J12" s="5"/>
      <c r="K12" s="5"/>
      <c r="L12" s="1"/>
    </row>
    <row r="13" spans="1:12" ht="13.9">
      <c r="A13" s="1" t="s">
        <v>101</v>
      </c>
      <c r="B13" s="6" t="s">
        <v>200</v>
      </c>
      <c r="C13" s="5"/>
      <c r="D13" s="5"/>
      <c r="E13" s="5"/>
      <c r="F13" s="5"/>
      <c r="G13" s="5"/>
      <c r="H13" s="5"/>
      <c r="I13" s="5"/>
      <c r="J13" s="5"/>
      <c r="K13" s="5"/>
      <c r="L13" s="1"/>
    </row>
    <row r="14" spans="1:12" ht="13.9">
      <c r="A14" s="1" t="s">
        <v>103</v>
      </c>
      <c r="B14" s="5"/>
      <c r="C14" s="5"/>
      <c r="D14" s="5"/>
      <c r="E14" s="5"/>
      <c r="F14" s="5"/>
      <c r="G14" s="5"/>
      <c r="H14" s="5"/>
      <c r="I14" s="5"/>
      <c r="J14" s="5"/>
      <c r="K14" s="6" t="s">
        <v>200</v>
      </c>
      <c r="L14" s="1"/>
    </row>
    <row r="15" spans="1:12" ht="13.9">
      <c r="A15" s="1" t="s">
        <v>110</v>
      </c>
      <c r="B15" s="5"/>
      <c r="C15" s="5"/>
      <c r="D15" s="5"/>
      <c r="E15" s="5"/>
      <c r="F15" s="5"/>
      <c r="G15" s="5"/>
      <c r="H15" s="5"/>
      <c r="I15" s="5"/>
      <c r="J15" s="5"/>
      <c r="K15" s="6" t="s">
        <v>200</v>
      </c>
      <c r="L15" s="1"/>
    </row>
    <row r="16" spans="1:12" ht="13.9">
      <c r="A16" s="1" t="s">
        <v>114</v>
      </c>
      <c r="B16" s="6" t="s">
        <v>200</v>
      </c>
      <c r="C16" s="5"/>
      <c r="D16" s="5"/>
      <c r="E16" s="5"/>
      <c r="F16" s="5"/>
      <c r="G16" s="5"/>
      <c r="H16" s="5"/>
      <c r="I16" s="5"/>
      <c r="J16" s="5"/>
      <c r="K16" s="5"/>
      <c r="L16" s="1"/>
    </row>
  </sheetData>
  <mergeCells count="2">
    <mergeCell ref="A1:L1"/>
    <mergeCell ref="A2:L2"/>
  </mergeCells>
  <conditionalFormatting sqref="B5:B16">
    <cfRule type="expression" dxfId="19" priority="25">
      <formula>B5="C"</formula>
    </cfRule>
    <cfRule type="expression" dxfId="18" priority="26">
      <formula>B5="P"</formula>
    </cfRule>
  </conditionalFormatting>
  <conditionalFormatting sqref="C5:C16">
    <cfRule type="expression" dxfId="17" priority="9">
      <formula>C5="C"</formula>
    </cfRule>
    <cfRule type="expression" dxfId="16" priority="10">
      <formula>C5="P"</formula>
    </cfRule>
  </conditionalFormatting>
  <conditionalFormatting sqref="D5:D16">
    <cfRule type="expression" dxfId="15" priority="7">
      <formula>D5="C"</formula>
    </cfRule>
    <cfRule type="expression" dxfId="14" priority="8">
      <formula>D5="P"</formula>
    </cfRule>
  </conditionalFormatting>
  <conditionalFormatting sqref="E5:E16">
    <cfRule type="expression" dxfId="13" priority="19">
      <formula>E5="C"</formula>
    </cfRule>
    <cfRule type="expression" dxfId="12" priority="20">
      <formula>E5="P"</formula>
    </cfRule>
  </conditionalFormatting>
  <conditionalFormatting sqref="F5:F16">
    <cfRule type="expression" dxfId="11" priority="17">
      <formula>F5="C"</formula>
    </cfRule>
    <cfRule type="expression" dxfId="10" priority="18">
      <formula>F5="P"</formula>
    </cfRule>
  </conditionalFormatting>
  <conditionalFormatting sqref="G5:G16">
    <cfRule type="expression" dxfId="9" priority="15">
      <formula>G5="C"</formula>
    </cfRule>
    <cfRule type="expression" dxfId="8" priority="16">
      <formula>G5="P"</formula>
    </cfRule>
  </conditionalFormatting>
  <conditionalFormatting sqref="H5:H16">
    <cfRule type="expression" dxfId="7" priority="13">
      <formula>H5="C"</formula>
    </cfRule>
    <cfRule type="expression" dxfId="6" priority="14">
      <formula>H5="P"</formula>
    </cfRule>
  </conditionalFormatting>
  <conditionalFormatting sqref="I5:I16">
    <cfRule type="expression" dxfId="5" priority="11">
      <formula>I5="C"</formula>
    </cfRule>
    <cfRule type="expression" dxfId="4" priority="12">
      <formula>I5="P"</formula>
    </cfRule>
  </conditionalFormatting>
  <conditionalFormatting sqref="J5:J16">
    <cfRule type="expression" dxfId="3" priority="5">
      <formula>J5="C"</formula>
    </cfRule>
    <cfRule type="expression" dxfId="2" priority="6">
      <formula>J5="P"</formula>
    </cfRule>
  </conditionalFormatting>
  <conditionalFormatting sqref="K5:K16">
    <cfRule type="expression" dxfId="1" priority="1">
      <formula>K5="C"</formula>
    </cfRule>
    <cfRule type="expression" dxfId="0" priority="2">
      <formula>K5="P"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4"/>
  <sheetViews>
    <sheetView zoomScale="70" zoomScaleNormal="70" workbookViewId="0">
      <selection activeCell="G18" sqref="G18"/>
    </sheetView>
  </sheetViews>
  <sheetFormatPr defaultRowHeight="13.5"/>
  <cols>
    <col min="1" max="1" width="30" customWidth="1"/>
    <col min="2" max="4" width="14" customWidth="1"/>
    <col min="5" max="5" width="24" customWidth="1"/>
    <col min="6" max="6" width="12" customWidth="1"/>
    <col min="7" max="7" width="22" customWidth="1"/>
    <col min="8" max="9" width="44" customWidth="1"/>
  </cols>
  <sheetData>
    <row r="1" spans="1:9" ht="20.65">
      <c r="A1" s="8" t="s">
        <v>120</v>
      </c>
      <c r="B1" s="8"/>
      <c r="C1" s="8"/>
      <c r="D1" s="8"/>
      <c r="E1" s="8"/>
      <c r="F1" s="8"/>
      <c r="G1" s="8"/>
      <c r="H1" s="8"/>
      <c r="I1" s="8"/>
    </row>
    <row r="2" spans="1:9">
      <c r="A2" s="9" t="s">
        <v>121</v>
      </c>
      <c r="B2" s="9"/>
      <c r="C2" s="9"/>
      <c r="D2" s="9"/>
      <c r="E2" s="9"/>
      <c r="F2" s="9"/>
      <c r="G2" s="9"/>
      <c r="H2" s="9"/>
      <c r="I2" s="9"/>
    </row>
    <row r="4" spans="1:9" ht="27.75">
      <c r="A4" s="2" t="s">
        <v>122</v>
      </c>
      <c r="B4" s="2" t="s">
        <v>123</v>
      </c>
      <c r="C4" s="2" t="s">
        <v>124</v>
      </c>
      <c r="D4" s="2" t="s">
        <v>125</v>
      </c>
      <c r="E4" s="2" t="s">
        <v>126</v>
      </c>
      <c r="F4" s="2" t="s">
        <v>215</v>
      </c>
      <c r="G4" s="2" t="s">
        <v>127</v>
      </c>
      <c r="H4" s="2" t="s">
        <v>128</v>
      </c>
      <c r="I4" s="2" t="s">
        <v>207</v>
      </c>
    </row>
    <row r="5" spans="1:9" ht="40.5">
      <c r="A5" s="1" t="s">
        <v>213</v>
      </c>
      <c r="B5" s="1">
        <v>6</v>
      </c>
      <c r="C5" s="1">
        <v>0</v>
      </c>
      <c r="D5" s="3">
        <f t="shared" ref="D5:D14" si="0">B5/12</f>
        <v>0.5</v>
      </c>
      <c r="E5" s="1" t="s">
        <v>129</v>
      </c>
      <c r="F5" s="1">
        <f>COUNTIF('Coded Evidence'!$D$5:$D$28,A5)</f>
        <v>6</v>
      </c>
      <c r="G5" s="1" t="s">
        <v>130</v>
      </c>
      <c r="H5" s="1" t="s">
        <v>195</v>
      </c>
      <c r="I5" s="1" t="s">
        <v>208</v>
      </c>
    </row>
    <row r="6" spans="1:9" ht="40.5">
      <c r="A6" s="1" t="s">
        <v>43</v>
      </c>
      <c r="B6" s="1">
        <v>2</v>
      </c>
      <c r="C6" s="1">
        <v>1</v>
      </c>
      <c r="D6" s="3">
        <f t="shared" si="0"/>
        <v>0.16666666666666666</v>
      </c>
      <c r="E6" s="1" t="s">
        <v>131</v>
      </c>
      <c r="F6" s="1">
        <f>COUNTIF('Coded Evidence'!$D$5:$D$28,A6)</f>
        <v>3</v>
      </c>
      <c r="G6" s="1" t="s">
        <v>132</v>
      </c>
      <c r="H6" s="1" t="s">
        <v>133</v>
      </c>
      <c r="I6" s="1" t="s">
        <v>206</v>
      </c>
    </row>
    <row r="7" spans="1:9" ht="54">
      <c r="A7" s="1" t="s">
        <v>214</v>
      </c>
      <c r="B7" s="1">
        <v>2</v>
      </c>
      <c r="C7" s="1">
        <v>0</v>
      </c>
      <c r="D7" s="3">
        <f t="shared" si="0"/>
        <v>0.16666666666666666</v>
      </c>
      <c r="E7" s="1" t="s">
        <v>131</v>
      </c>
      <c r="F7" s="1">
        <f>COUNTIF('Coded Evidence'!$D$5:$D$28,A7)</f>
        <v>2</v>
      </c>
      <c r="G7" s="1" t="s">
        <v>132</v>
      </c>
      <c r="H7" s="1" t="s">
        <v>134</v>
      </c>
      <c r="I7" s="1" t="s">
        <v>135</v>
      </c>
    </row>
    <row r="8" spans="1:9" ht="54">
      <c r="A8" s="1" t="s">
        <v>52</v>
      </c>
      <c r="B8" s="1">
        <v>1</v>
      </c>
      <c r="C8" s="1">
        <v>0</v>
      </c>
      <c r="D8" s="3">
        <f t="shared" si="0"/>
        <v>8.3333333333333329E-2</v>
      </c>
      <c r="E8" s="1" t="s">
        <v>41</v>
      </c>
      <c r="F8" s="1">
        <f>COUNTIF('Coded Evidence'!$D$5:$D$28,A8)</f>
        <v>2</v>
      </c>
      <c r="G8" s="1" t="s">
        <v>192</v>
      </c>
      <c r="H8" s="1" t="s">
        <v>196</v>
      </c>
      <c r="I8" s="1" t="s">
        <v>209</v>
      </c>
    </row>
    <row r="9" spans="1:9" ht="27">
      <c r="A9" s="1" t="s">
        <v>63</v>
      </c>
      <c r="B9" s="1">
        <v>1</v>
      </c>
      <c r="C9" s="1">
        <v>0</v>
      </c>
      <c r="D9" s="3">
        <f t="shared" si="0"/>
        <v>8.3333333333333329E-2</v>
      </c>
      <c r="E9" s="1" t="s">
        <v>41</v>
      </c>
      <c r="F9" s="1">
        <f>COUNTIF('Coded Evidence'!$D$5:$D$28,A9)</f>
        <v>1</v>
      </c>
      <c r="G9" s="1" t="s">
        <v>193</v>
      </c>
      <c r="H9" s="1" t="s">
        <v>136</v>
      </c>
      <c r="I9" s="1" t="s">
        <v>137</v>
      </c>
    </row>
    <row r="10" spans="1:9" ht="40.5">
      <c r="A10" s="1" t="s">
        <v>72</v>
      </c>
      <c r="B10" s="1">
        <v>1</v>
      </c>
      <c r="C10" s="1">
        <f>COUNTIF('Participant Coding'!G$5:G$16,"P")</f>
        <v>0</v>
      </c>
      <c r="D10" s="3">
        <f t="shared" si="0"/>
        <v>8.3333333333333329E-2</v>
      </c>
      <c r="E10" s="1" t="s">
        <v>41</v>
      </c>
      <c r="F10" s="1">
        <f>COUNTIF('Coded Evidence'!$D$5:$D$28,A10)</f>
        <v>2</v>
      </c>
      <c r="G10" s="1" t="s">
        <v>194</v>
      </c>
      <c r="H10" s="1" t="s">
        <v>197</v>
      </c>
      <c r="I10" s="1" t="s">
        <v>138</v>
      </c>
    </row>
    <row r="11" spans="1:9" ht="27">
      <c r="A11" s="1" t="s">
        <v>68</v>
      </c>
      <c r="B11" s="1">
        <v>1</v>
      </c>
      <c r="C11" s="1">
        <v>0</v>
      </c>
      <c r="D11" s="3">
        <f t="shared" si="0"/>
        <v>8.3333333333333329E-2</v>
      </c>
      <c r="E11" s="1" t="s">
        <v>41</v>
      </c>
      <c r="F11" s="1">
        <f>COUNTIF('Coded Evidence'!$D$5:$D$28,A11)</f>
        <v>1</v>
      </c>
      <c r="G11" s="1" t="s">
        <v>193</v>
      </c>
      <c r="H11" s="1" t="s">
        <v>139</v>
      </c>
      <c r="I11" s="1" t="s">
        <v>140</v>
      </c>
    </row>
    <row r="12" spans="1:9" ht="27">
      <c r="A12" s="1" t="s">
        <v>27</v>
      </c>
      <c r="B12" s="1">
        <v>1</v>
      </c>
      <c r="C12" s="1">
        <v>0</v>
      </c>
      <c r="D12" s="3">
        <f t="shared" si="0"/>
        <v>8.3333333333333329E-2</v>
      </c>
      <c r="E12" s="1" t="s">
        <v>25</v>
      </c>
      <c r="F12" s="1">
        <f>COUNTIF('Coded Evidence'!$D$5:$D$28,A12)</f>
        <v>2</v>
      </c>
      <c r="G12" s="1" t="s">
        <v>141</v>
      </c>
      <c r="H12" s="1" t="s">
        <v>142</v>
      </c>
      <c r="I12" s="1" t="s">
        <v>143</v>
      </c>
    </row>
    <row r="13" spans="1:9" ht="27">
      <c r="A13" s="1" t="s">
        <v>87</v>
      </c>
      <c r="B13" s="1">
        <v>1</v>
      </c>
      <c r="C13" s="1">
        <v>0</v>
      </c>
      <c r="D13" s="3">
        <f t="shared" si="0"/>
        <v>8.3333333333333329E-2</v>
      </c>
      <c r="E13" s="1" t="s">
        <v>85</v>
      </c>
      <c r="F13" s="1">
        <f>COUNTIF('Coded Evidence'!$D$5:$D$28,A13)</f>
        <v>2</v>
      </c>
      <c r="G13" s="1" t="s">
        <v>144</v>
      </c>
      <c r="H13" s="1" t="s">
        <v>198</v>
      </c>
      <c r="I13" s="1" t="s">
        <v>145</v>
      </c>
    </row>
    <row r="14" spans="1:9" ht="40.5">
      <c r="A14" s="1" t="s">
        <v>105</v>
      </c>
      <c r="B14" s="1">
        <v>2</v>
      </c>
      <c r="C14" s="1">
        <v>0</v>
      </c>
      <c r="D14" s="3">
        <f t="shared" si="0"/>
        <v>0.16666666666666666</v>
      </c>
      <c r="E14" s="1" t="s">
        <v>146</v>
      </c>
      <c r="F14" s="1">
        <f>COUNTIF('Coded Evidence'!$D$5:$D$28,A14)</f>
        <v>2</v>
      </c>
      <c r="G14" s="1" t="s">
        <v>132</v>
      </c>
      <c r="H14" s="1" t="s">
        <v>147</v>
      </c>
      <c r="I14" s="1" t="s">
        <v>148</v>
      </c>
    </row>
  </sheetData>
  <mergeCells count="2">
    <mergeCell ref="A1:I1"/>
    <mergeCell ref="A2:I2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"/>
  <sheetViews>
    <sheetView tabSelected="1" workbookViewId="0">
      <selection activeCell="B12" sqref="B12"/>
    </sheetView>
  </sheetViews>
  <sheetFormatPr defaultRowHeight="13.5"/>
  <cols>
    <col min="1" max="1" width="30" customWidth="1"/>
    <col min="2" max="3" width="42" customWidth="1"/>
    <col min="4" max="4" width="12" customWidth="1"/>
  </cols>
  <sheetData>
    <row r="1" spans="1:4" ht="20.65">
      <c r="A1" s="8" t="s">
        <v>149</v>
      </c>
      <c r="B1" s="8"/>
      <c r="C1" s="8"/>
      <c r="D1" s="8"/>
    </row>
    <row r="3" spans="1:4" ht="13.5" customHeight="1">
      <c r="A3" s="2" t="s">
        <v>122</v>
      </c>
      <c r="B3" s="2" t="s">
        <v>150</v>
      </c>
      <c r="C3" s="2" t="s">
        <v>151</v>
      </c>
      <c r="D3" s="2" t="s">
        <v>152</v>
      </c>
    </row>
    <row r="4" spans="1:4" ht="54">
      <c r="A4" s="1" t="s">
        <v>213</v>
      </c>
      <c r="B4" s="1" t="s">
        <v>153</v>
      </c>
      <c r="C4" s="1" t="s">
        <v>201</v>
      </c>
      <c r="D4" s="1" t="s">
        <v>154</v>
      </c>
    </row>
    <row r="5" spans="1:4" ht="27">
      <c r="A5" s="1" t="s">
        <v>43</v>
      </c>
      <c r="B5" s="1" t="s">
        <v>155</v>
      </c>
      <c r="C5" s="1" t="s">
        <v>202</v>
      </c>
      <c r="D5" s="1" t="s">
        <v>154</v>
      </c>
    </row>
    <row r="6" spans="1:4" ht="27">
      <c r="A6" s="1" t="s">
        <v>47</v>
      </c>
      <c r="B6" s="1" t="s">
        <v>156</v>
      </c>
      <c r="C6" s="1" t="s">
        <v>203</v>
      </c>
      <c r="D6" s="1" t="s">
        <v>154</v>
      </c>
    </row>
    <row r="7" spans="1:4" ht="40.5">
      <c r="A7" s="1" t="s">
        <v>52</v>
      </c>
      <c r="B7" s="1" t="s">
        <v>157</v>
      </c>
      <c r="C7" s="1" t="s">
        <v>204</v>
      </c>
      <c r="D7" s="1" t="s">
        <v>154</v>
      </c>
    </row>
    <row r="8" spans="1:4" ht="27">
      <c r="A8" s="1" t="s">
        <v>63</v>
      </c>
      <c r="B8" s="1" t="s">
        <v>158</v>
      </c>
      <c r="C8" s="1" t="s">
        <v>211</v>
      </c>
      <c r="D8" s="1" t="s">
        <v>154</v>
      </c>
    </row>
    <row r="9" spans="1:4" ht="27">
      <c r="A9" s="1" t="s">
        <v>72</v>
      </c>
      <c r="B9" s="1" t="s">
        <v>159</v>
      </c>
      <c r="C9" s="1" t="s">
        <v>210</v>
      </c>
      <c r="D9" s="1" t="s">
        <v>154</v>
      </c>
    </row>
    <row r="10" spans="1:4" ht="27">
      <c r="A10" s="1" t="s">
        <v>68</v>
      </c>
      <c r="B10" s="1" t="s">
        <v>160</v>
      </c>
      <c r="C10" s="1" t="s">
        <v>212</v>
      </c>
      <c r="D10" s="1" t="s">
        <v>154</v>
      </c>
    </row>
    <row r="11" spans="1:4" ht="40.5">
      <c r="A11" s="1" t="s">
        <v>27</v>
      </c>
      <c r="B11" s="1" t="s">
        <v>161</v>
      </c>
      <c r="C11" s="1" t="s">
        <v>162</v>
      </c>
      <c r="D11" s="1" t="s">
        <v>154</v>
      </c>
    </row>
    <row r="12" spans="1:4" ht="27">
      <c r="A12" s="1" t="s">
        <v>87</v>
      </c>
      <c r="B12" s="1" t="s">
        <v>163</v>
      </c>
      <c r="C12" s="1" t="s">
        <v>164</v>
      </c>
      <c r="D12" s="1" t="s">
        <v>154</v>
      </c>
    </row>
    <row r="13" spans="1:4" ht="40.5">
      <c r="A13" s="1" t="s">
        <v>105</v>
      </c>
      <c r="B13" s="1" t="s">
        <v>165</v>
      </c>
      <c r="C13" s="1" t="s">
        <v>166</v>
      </c>
      <c r="D13" s="1" t="s">
        <v>154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6"/>
  <sheetViews>
    <sheetView workbookViewId="0">
      <selection activeCell="B20" sqref="B20"/>
    </sheetView>
  </sheetViews>
  <sheetFormatPr defaultRowHeight="13.5"/>
  <cols>
    <col min="1" max="1" width="12" customWidth="1"/>
    <col min="2" max="2" width="95" customWidth="1"/>
  </cols>
  <sheetData>
    <row r="1" spans="1:2" ht="20.65">
      <c r="A1" s="8" t="s">
        <v>167</v>
      </c>
      <c r="B1" s="8"/>
    </row>
    <row r="2" spans="1:2">
      <c r="A2" s="9"/>
      <c r="B2" s="9"/>
    </row>
    <row r="4" spans="1:2" ht="13.9">
      <c r="A4" s="2" t="s">
        <v>18</v>
      </c>
      <c r="B4" s="2" t="s">
        <v>168</v>
      </c>
    </row>
    <row r="5" spans="1:2" ht="27">
      <c r="A5" s="1" t="s">
        <v>25</v>
      </c>
      <c r="B5" s="1" t="s">
        <v>169</v>
      </c>
    </row>
    <row r="6" spans="1:2">
      <c r="A6" s="1" t="s">
        <v>35</v>
      </c>
      <c r="B6" s="1" t="s">
        <v>170</v>
      </c>
    </row>
    <row r="7" spans="1:2">
      <c r="A7" s="1" t="s">
        <v>39</v>
      </c>
      <c r="B7" s="1" t="s">
        <v>170</v>
      </c>
    </row>
    <row r="8" spans="1:2" ht="148.5">
      <c r="A8" s="1" t="s">
        <v>41</v>
      </c>
      <c r="B8" s="1" t="s">
        <v>171</v>
      </c>
    </row>
    <row r="9" spans="1:2" ht="27">
      <c r="A9" s="1" t="s">
        <v>79</v>
      </c>
      <c r="B9" s="1" t="s">
        <v>172</v>
      </c>
    </row>
    <row r="10" spans="1:2" ht="27">
      <c r="A10" s="1" t="s">
        <v>85</v>
      </c>
      <c r="B10" s="1" t="s">
        <v>173</v>
      </c>
    </row>
    <row r="11" spans="1:2" ht="27">
      <c r="A11" s="1" t="s">
        <v>93</v>
      </c>
      <c r="B11" s="1" t="s">
        <v>174</v>
      </c>
    </row>
    <row r="12" spans="1:2">
      <c r="A12" s="1" t="s">
        <v>99</v>
      </c>
      <c r="B12" s="1" t="s">
        <v>170</v>
      </c>
    </row>
    <row r="13" spans="1:2">
      <c r="A13" s="1" t="s">
        <v>101</v>
      </c>
      <c r="B13" s="1" t="s">
        <v>170</v>
      </c>
    </row>
    <row r="14" spans="1:2">
      <c r="A14" s="1" t="s">
        <v>103</v>
      </c>
      <c r="B14" s="1" t="s">
        <v>175</v>
      </c>
    </row>
    <row r="15" spans="1:2">
      <c r="A15" s="1" t="s">
        <v>110</v>
      </c>
      <c r="B15" s="1" t="s">
        <v>176</v>
      </c>
    </row>
    <row r="16" spans="1:2">
      <c r="A16" s="1" t="s">
        <v>114</v>
      </c>
      <c r="B16" s="1" t="s">
        <v>170</v>
      </c>
    </row>
  </sheetData>
  <mergeCells count="2">
    <mergeCell ref="A1:B1"/>
    <mergeCell ref="A2:B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Coded Evidence</vt:lpstr>
      <vt:lpstr>Participant Coding</vt:lpstr>
      <vt:lpstr>Theme Summary</vt:lpstr>
      <vt:lpstr>Codebook</vt:lpstr>
      <vt:lpstr>Raw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Wong</dc:creator>
  <cp:lastModifiedBy>Andrew Wong</cp:lastModifiedBy>
  <dcterms:created xsi:type="dcterms:W3CDTF">2026-09-22T02:26:19Z</dcterms:created>
  <dcterms:modified xsi:type="dcterms:W3CDTF">2026-10-01T04:31:26Z</dcterms:modified>
</cp:coreProperties>
</file>