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51AF821A-610D-43EE-8470-9BD0431F55FB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2 years" sheetId="25" r:id="rId1"/>
    <sheet name="Dashboard" sheetId="26" r:id="rId2"/>
    <sheet name="PivotTables" sheetId="27" r:id="rId3"/>
  </sheets>
  <definedNames>
    <definedName name="_xlnm._FilterDatabase" localSheetId="0" hidden="1">'2 years'!$A$1:$F$2005</definedName>
    <definedName name="AZ">#REF!</definedName>
    <definedName name="CA">#REF!</definedName>
    <definedName name="FL">#REF!</definedName>
    <definedName name="GA">#REF!</definedName>
    <definedName name="MI">#REF!</definedName>
    <definedName name="MT">#REF!</definedName>
    <definedName name="SC">#REF!</definedName>
    <definedName name="TN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6" l="1"/>
  <c r="B14" i="26"/>
  <c r="P55" i="26"/>
  <c r="O55" i="26"/>
  <c r="N55" i="26"/>
  <c r="M55" i="26"/>
  <c r="P54" i="26"/>
  <c r="O54" i="26"/>
  <c r="N54" i="26"/>
  <c r="M54" i="26"/>
  <c r="P53" i="26"/>
  <c r="O53" i="26"/>
  <c r="N53" i="26"/>
  <c r="M53" i="26"/>
  <c r="P52" i="26"/>
  <c r="O52" i="26"/>
  <c r="N52" i="26"/>
  <c r="M52" i="26"/>
  <c r="P51" i="26"/>
  <c r="O51" i="26"/>
  <c r="N51" i="26"/>
  <c r="M51" i="26"/>
  <c r="M46" i="26"/>
  <c r="M45" i="26"/>
  <c r="M44" i="26"/>
  <c r="M43" i="26"/>
  <c r="M42" i="26"/>
  <c r="M41" i="26"/>
  <c r="M40" i="26"/>
  <c r="M39" i="26"/>
  <c r="M38" i="26"/>
  <c r="M37" i="26"/>
  <c r="N17" i="26"/>
  <c r="M17" i="26"/>
  <c r="N16" i="26"/>
  <c r="M16" i="26"/>
  <c r="N15" i="26"/>
  <c r="M15" i="26"/>
  <c r="N14" i="26"/>
  <c r="M14" i="26"/>
  <c r="N13" i="26"/>
  <c r="M13" i="26"/>
  <c r="N12" i="26"/>
  <c r="M12" i="26"/>
  <c r="N11" i="26"/>
  <c r="M11" i="26"/>
  <c r="N10" i="26"/>
  <c r="M10" i="26"/>
  <c r="N9" i="26"/>
  <c r="M9" i="26"/>
  <c r="N8" i="26"/>
  <c r="M8" i="26"/>
  <c r="N7" i="26"/>
  <c r="M7" i="26"/>
  <c r="N6" i="26"/>
  <c r="M6" i="26"/>
  <c r="J14" i="26"/>
  <c r="I14" i="26"/>
  <c r="J13" i="26"/>
  <c r="I13" i="26"/>
  <c r="J12" i="26"/>
  <c r="I12" i="26"/>
  <c r="J11" i="26"/>
  <c r="I11" i="26"/>
  <c r="J10" i="26"/>
  <c r="I10" i="26"/>
  <c r="J7" i="26"/>
  <c r="I7" i="26"/>
  <c r="J6" i="26"/>
  <c r="I6" i="26"/>
  <c r="J5" i="26"/>
  <c r="I5" i="26"/>
  <c r="F14" i="26"/>
  <c r="E14" i="26"/>
  <c r="F13" i="26"/>
  <c r="E13" i="26"/>
  <c r="F12" i="26"/>
  <c r="E12" i="26"/>
  <c r="F11" i="26"/>
  <c r="E11" i="26"/>
  <c r="F10" i="26"/>
  <c r="E10" i="26"/>
  <c r="F9" i="26"/>
  <c r="E9" i="26"/>
  <c r="F8" i="26"/>
  <c r="E8" i="26"/>
  <c r="F7" i="26"/>
  <c r="E7" i="26"/>
  <c r="F6" i="26"/>
  <c r="E6" i="26"/>
  <c r="F5" i="26"/>
  <c r="E5" i="26"/>
  <c r="B7" i="26"/>
  <c r="B6" i="26"/>
  <c r="B5" i="26"/>
  <c r="B8" i="26" l="1"/>
  <c r="B9" i="26"/>
  <c r="B10" i="26"/>
  <c r="B13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4386BD-1409-4E7E-BF89-991366996A05}" keepAlive="1" name="Query - Table3" description="Connection to the 'Table3' query in the workbook." type="5" refreshedVersion="6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<sst xmlns="http://schemas.openxmlformats.org/spreadsheetml/2006/main" count="6130" uniqueCount="56">
  <si>
    <t>Invoice Date</t>
  </si>
  <si>
    <t>ABC Dealership</t>
  </si>
  <si>
    <t>Bill Owens Automotive</t>
  </si>
  <si>
    <t>XYZ Dealership</t>
  </si>
  <si>
    <t>Dealership</t>
  </si>
  <si>
    <t>Brand</t>
  </si>
  <si>
    <t>Rep</t>
  </si>
  <si>
    <t>Invoice</t>
  </si>
  <si>
    <t>Cost</t>
  </si>
  <si>
    <t>Toyota</t>
  </si>
  <si>
    <t>Mark Davis</t>
  </si>
  <si>
    <t>GMC</t>
  </si>
  <si>
    <t>Ford</t>
  </si>
  <si>
    <t>Acura</t>
  </si>
  <si>
    <t>Fiat</t>
  </si>
  <si>
    <t>Carol Jones</t>
  </si>
  <si>
    <t>Nissan</t>
  </si>
  <si>
    <t>Art Vandelay</t>
  </si>
  <si>
    <t>Mazda</t>
  </si>
  <si>
    <t>BMW</t>
  </si>
  <si>
    <t>GM</t>
  </si>
  <si>
    <t>Chris Menard</t>
  </si>
  <si>
    <t>Honda</t>
  </si>
  <si>
    <t>Susan Smith</t>
  </si>
  <si>
    <t>DEALERSHIP SALES DASHBOARD</t>
  </si>
  <si>
    <t>Sales Performance Analysis - 2 Year Overview</t>
  </si>
  <si>
    <t>KEY PERFORMANCE INDICATORS</t>
  </si>
  <si>
    <t>Total Invoices</t>
  </si>
  <si>
    <t>Total Revenue</t>
  </si>
  <si>
    <t>Total Cost</t>
  </si>
  <si>
    <t>Total Profit</t>
  </si>
  <si>
    <t>Avg Invoice Value</t>
  </si>
  <si>
    <t>Profit Margin %</t>
  </si>
  <si>
    <t>Revenue</t>
  </si>
  <si>
    <t>Count</t>
  </si>
  <si>
    <t>Sales Rep</t>
  </si>
  <si>
    <t>Monthly Sales Trend</t>
  </si>
  <si>
    <t>Month</t>
  </si>
  <si>
    <t>Profit</t>
  </si>
  <si>
    <t>Row Labels</t>
  </si>
  <si>
    <t>Grand Total</t>
  </si>
  <si>
    <t>PIVOT TABLE ANALYSIS</t>
  </si>
  <si>
    <t>Sum of Invoice</t>
  </si>
  <si>
    <t>Sum of Cost</t>
  </si>
  <si>
    <t>Revenue &amp; Cost by Brand</t>
  </si>
  <si>
    <t>Revenue &amp; Cost by Sales Rep</t>
  </si>
  <si>
    <t>Revenue &amp; Cost by Dealership</t>
  </si>
  <si>
    <t>Column Labels</t>
  </si>
  <si>
    <t>Revenue by Brand and Dealership (Cross-Tab)</t>
  </si>
  <si>
    <t>TOP 5 HIGHEST INVOICES</t>
  </si>
  <si>
    <t>Rank</t>
  </si>
  <si>
    <t>Invoice Amount</t>
  </si>
  <si>
    <t>ADDITIONAL METRICS</t>
  </si>
  <si>
    <t>Avg Profit per Sale</t>
  </si>
  <si>
    <t>Highest Invoice</t>
  </si>
  <si>
    <t>Lowest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</si>
</sst>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24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54823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7" fillId="5" borderId="2" xfId="0" applyFont="1" applyFill="1" applyBorder="1"/>
    <xf numFmtId="0" fontId="7" fillId="5" borderId="3" xfId="0" applyFont="1" applyFill="1" applyBorder="1"/>
    <xf numFmtId="3" fontId="7" fillId="0" borderId="6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0" fontId="9" fillId="4" borderId="0" xfId="0" applyFont="1" applyFill="1"/>
    <xf numFmtId="0" fontId="7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7" fillId="6" borderId="2" xfId="0" applyFont="1" applyFill="1" applyBorder="1"/>
    <xf numFmtId="0" fontId="7" fillId="6" borderId="3" xfId="0" applyFont="1" applyFill="1" applyBorder="1"/>
    <xf numFmtId="165" fontId="7" fillId="0" borderId="7" xfId="0" applyNumberFormat="1" applyFont="1" applyBorder="1" applyAlignment="1">
      <alignment horizontal="right"/>
    </xf>
    <xf numFmtId="0" fontId="7" fillId="5" borderId="4" xfId="0" applyFont="1" applyFill="1" applyBorder="1"/>
    <xf numFmtId="165" fontId="0" fillId="0" borderId="4" xfId="0" applyNumberFormat="1" applyBorder="1"/>
    <xf numFmtId="3" fontId="0" fillId="0" borderId="4" xfId="0" applyNumberFormat="1" applyBorder="1"/>
    <xf numFmtId="0" fontId="9" fillId="4" borderId="4" xfId="0" applyFont="1" applyFill="1" applyBorder="1"/>
    <xf numFmtId="0" fontId="7" fillId="6" borderId="4" xfId="0" applyFont="1" applyFill="1" applyBorder="1"/>
    <xf numFmtId="0" fontId="7" fillId="3" borderId="4" xfId="0" applyFont="1" applyFill="1" applyBorder="1"/>
    <xf numFmtId="17" fontId="0" fillId="5" borderId="4" xfId="0" applyNumberFormat="1" applyFill="1" applyBorder="1"/>
    <xf numFmtId="3" fontId="2" fillId="0" borderId="0" xfId="0" applyNumberFormat="1" applyFont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4" borderId="2" xfId="0" applyFont="1" applyFill="1" applyBorder="1"/>
    <xf numFmtId="0" fontId="8" fillId="4" borderId="0" xfId="0" applyFont="1" applyFill="1"/>
    <xf numFmtId="0" fontId="8" fillId="4" borderId="4" xfId="0" applyFont="1" applyFill="1" applyBorder="1"/>
    <xf numFmtId="0" fontId="9" fillId="4" borderId="4" xfId="0" applyFont="1" applyFill="1" applyBorder="1"/>
    <xf numFmtId="0" fontId="0" fillId="0" borderId="0" xfId="0"/>
    <xf numFmtId="0" fontId="9" fillId="7" borderId="1" xfId="0" applyFont="1" applyFill="1" applyBorder="1"/>
    <xf numFmtId="0" fontId="7" fillId="5" borderId="5" xfId="0" applyFont="1" applyFill="1" applyBorder="1"/>
    <xf numFmtId="0" fontId="10" fillId="2" borderId="0" xfId="0" applyFont="1" applyFill="1"/>
  </cellXfs>
  <cellStyles count="4">
    <cellStyle name="Comma" xfId="1" builtinId="3"/>
    <cellStyle name="Currency 2" xfId="3" xr:uid="{0A8E5B0D-8075-42CF-B101-CB17A0A4BF17}"/>
    <cellStyle name="Normal" xfId="0" builtinId="0"/>
    <cellStyle name="Normal 2" xfId="2" xr:uid="{EC7173D0-4264-4119-AC85-10F3E911C24A}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Brand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Dashboard!$E$4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76-4936-AEAE-072EA0E358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76-4936-AEAE-072EA0E358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76-4936-AEAE-072EA0E358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76-4936-AEAE-072EA0E358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76-4936-AEAE-072EA0E358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76-4936-AEAE-072EA0E358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76-4936-AEAE-072EA0E358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76-4936-AEAE-072EA0E358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76-4936-AEAE-072EA0E3583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276-4936-AEAE-072EA0E3583A}"/>
              </c:ext>
            </c:extLst>
          </c:dPt>
          <c:cat>
            <c:strRef>
              <c:f>Dashboard!$D$5:$D$14</c:f>
              <c:strCache>
                <c:ptCount val="10"/>
                <c:pt idx="0">
                  <c:v>Acura</c:v>
                </c:pt>
                <c:pt idx="1">
                  <c:v>BMW</c:v>
                </c:pt>
                <c:pt idx="2">
                  <c:v>Fiat</c:v>
                </c:pt>
                <c:pt idx="3">
                  <c:v>Ford</c:v>
                </c:pt>
                <c:pt idx="4">
                  <c:v>GM</c:v>
                </c:pt>
                <c:pt idx="5">
                  <c:v>GMC</c:v>
                </c:pt>
                <c:pt idx="6">
                  <c:v>Honda</c:v>
                </c:pt>
                <c:pt idx="7">
                  <c:v>Mazda</c:v>
                </c:pt>
                <c:pt idx="8">
                  <c:v>Nissan</c:v>
                </c:pt>
                <c:pt idx="9">
                  <c:v>Toyota</c:v>
                </c:pt>
              </c:strCache>
            </c:strRef>
          </c:cat>
          <c:val>
            <c:numRef>
              <c:f>Dashboard!$E$5:$E$14</c:f>
              <c:numCache>
                <c:formatCode>"$"#,##0</c:formatCode>
                <c:ptCount val="10"/>
                <c:pt idx="0">
                  <c:v>5878103.2362207538</c:v>
                </c:pt>
                <c:pt idx="1">
                  <c:v>6791838.1013397444</c:v>
                </c:pt>
                <c:pt idx="2">
                  <c:v>5365775.8724140963</c:v>
                </c:pt>
                <c:pt idx="3">
                  <c:v>7216120.0417955164</c:v>
                </c:pt>
                <c:pt idx="4">
                  <c:v>6716937.5009020409</c:v>
                </c:pt>
                <c:pt idx="5">
                  <c:v>7060588.1621023295</c:v>
                </c:pt>
                <c:pt idx="6">
                  <c:v>6698318.5053776307</c:v>
                </c:pt>
                <c:pt idx="7">
                  <c:v>7324810.0017743744</c:v>
                </c:pt>
                <c:pt idx="8">
                  <c:v>7038067.4397776909</c:v>
                </c:pt>
                <c:pt idx="9">
                  <c:v>6988923.3961906899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8-4F31-9115-F370DD046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Dealership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Dashboard!$H$5:$H$7</c:f>
              <c:strCache>
                <c:ptCount val="3"/>
                <c:pt idx="0">
                  <c:v>ABC Dealership</c:v>
                </c:pt>
                <c:pt idx="1">
                  <c:v>Bill Owens Automotive</c:v>
                </c:pt>
                <c:pt idx="2">
                  <c:v>XYZ Dealership</c:v>
                </c:pt>
              </c:strCache>
            </c:strRef>
          </c:cat>
          <c:val>
            <c:numRef>
              <c:f>Dashboard!$I$5:$I$7</c:f>
              <c:numCache>
                <c:formatCode>"$"#,##0</c:formatCode>
                <c:ptCount val="3"/>
                <c:pt idx="0">
                  <c:v>42159725.409577399</c:v>
                </c:pt>
                <c:pt idx="1">
                  <c:v>5219770.4410730321</c:v>
                </c:pt>
                <c:pt idx="2">
                  <c:v>19699986.407244463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0-4F8B-BD8C-93943E2C6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0048"/>
        <c:axId val="5068128"/>
      </c:barChart>
      <c:catAx>
        <c:axId val="50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8128"/>
        <c:crosses val="autoZero"/>
        <c:auto val="1"/>
        <c:lblAlgn val="ctr"/>
        <c:lblOffset val="100"/>
        <c:noMultiLvlLbl val="0"/>
      </c:catAx>
      <c:valAx>
        <c:axId val="50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Sales Rep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Dashboard!$I$9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f>Dashboard!$H$10:$H$14</c:f>
              <c:strCache>
                <c:ptCount val="5"/>
                <c:pt idx="0">
                  <c:v>Art Vandelay</c:v>
                </c:pt>
                <c:pt idx="1">
                  <c:v>Carol Jones</c:v>
                </c:pt>
                <c:pt idx="2">
                  <c:v>Chris Menard</c:v>
                </c:pt>
                <c:pt idx="3">
                  <c:v>Mark Davis</c:v>
                </c:pt>
                <c:pt idx="4">
                  <c:v>Susan Smith</c:v>
                </c:pt>
              </c:strCache>
            </c:strRef>
          </c:cat>
          <c:val>
            <c:numRef>
              <c:f>Dashboard!$I$10:$I$14</c:f>
              <c:numCache>
                <c:formatCode>"$"#,##0</c:formatCode>
                <c:ptCount val="5"/>
                <c:pt idx="0">
                  <c:v>14210791.273062415</c:v>
                </c:pt>
                <c:pt idx="1">
                  <c:v>14252789.886751622</c:v>
                </c:pt>
                <c:pt idx="2">
                  <c:v>14040788.391915601</c:v>
                </c:pt>
                <c:pt idx="3">
                  <c:v>11288774.711072499</c:v>
                </c:pt>
                <c:pt idx="4">
                  <c:v>13286337.995092751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A-4520-8425-00712E64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74848"/>
        <c:axId val="5077248"/>
      </c:barChart>
      <c:catAx>
        <c:axId val="5074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7248"/>
        <c:crosses val="autoZero"/>
        <c:auto val="1"/>
        <c:lblAlgn val="ctr"/>
        <c:lblOffset val="100"/>
        <c:noMultiLvlLbl val="0"/>
      </c:catAx>
      <c:valAx>
        <c:axId val="507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Revenue &amp; Profit Trend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Dashboard!$M$5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2E75B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Dashboard!$L$6:$L$17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Dashboard!$M$6:$M$17</c:f>
              <c:numCache>
                <c:formatCode>"$"#,##0</c:formatCode>
                <c:ptCount val="12"/>
                <c:pt idx="0">
                  <c:v>1270576.1473267972</c:v>
                </c:pt>
                <c:pt idx="1">
                  <c:v>1616562.9941542726</c:v>
                </c:pt>
                <c:pt idx="2">
                  <c:v>3814256.6330185719</c:v>
                </c:pt>
                <c:pt idx="3">
                  <c:v>4055278.2662198376</c:v>
                </c:pt>
                <c:pt idx="4">
                  <c:v>2768380.2115825433</c:v>
                </c:pt>
                <c:pt idx="5">
                  <c:v>1132751.1196861514</c:v>
                </c:pt>
                <c:pt idx="6">
                  <c:v>3085956.7385985041</c:v>
                </c:pt>
                <c:pt idx="7">
                  <c:v>2696019.6610371019</c:v>
                </c:pt>
                <c:pt idx="8">
                  <c:v>2914180.9486049647</c:v>
                </c:pt>
                <c:pt idx="9">
                  <c:v>4013445.3231259584</c:v>
                </c:pt>
                <c:pt idx="10">
                  <c:v>3192242.2157075075</c:v>
                </c:pt>
                <c:pt idx="11">
                  <c:v>3319630.828879097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E-40BF-BDB9-71824FD135C0}"/>
            </c:ext>
          </c:extLst>
        </c:ser>
        <c:ser>
          <c:idx val="1"/>
          <c:order val="1"/>
          <c:tx>
            <c:strRef>
              <c:f>Dashboard!$N$5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rgbClr val="548235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Dashboard!$L$6:$L$17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Dashboard!$N$6:$N$17</c:f>
              <c:numCache>
                <c:formatCode>"$"#,##0</c:formatCode>
                <c:ptCount val="12"/>
                <c:pt idx="0">
                  <c:v>264494.14732679725</c:v>
                </c:pt>
                <c:pt idx="1">
                  <c:v>312599.9941542726</c:v>
                </c:pt>
                <c:pt idx="2">
                  <c:v>694622.63301857188</c:v>
                </c:pt>
                <c:pt idx="3">
                  <c:v>724758.26621983759</c:v>
                </c:pt>
                <c:pt idx="4">
                  <c:v>489242.21158254333</c:v>
                </c:pt>
                <c:pt idx="5">
                  <c:v>244553.11968615139</c:v>
                </c:pt>
                <c:pt idx="6">
                  <c:v>615548.7385985041</c:v>
                </c:pt>
                <c:pt idx="7">
                  <c:v>496117.66103710188</c:v>
                </c:pt>
                <c:pt idx="8">
                  <c:v>528572.94860496465</c:v>
                </c:pt>
                <c:pt idx="9">
                  <c:v>686487.32312595844</c:v>
                </c:pt>
                <c:pt idx="10">
                  <c:v>596588.21570750745</c:v>
                </c:pt>
                <c:pt idx="11">
                  <c:v>623980.82887909701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E-40BF-BDB9-71824FD1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2960"/>
        <c:axId val="94862480"/>
      </c:lineChart>
      <c:dateAx>
        <c:axId val="948629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62480"/>
        <c:crosses val="autoZero"/>
        <c:auto val="1"/>
        <c:lblOffset val="100"/>
        <c:baseTimeUnit val="months"/>
      </c:dateAx>
      <c:valAx>
        <c:axId val="948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Transaction Count by Brand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Dashboard!$M$36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51-4290-BE1F-0E154AC9C5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51-4290-BE1F-0E154AC9C5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51-4290-BE1F-0E154AC9C5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51-4290-BE1F-0E154AC9C5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51-4290-BE1F-0E154AC9C5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51-4290-BE1F-0E154AC9C5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51-4290-BE1F-0E154AC9C5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51-4290-BE1F-0E154AC9C5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651-4290-BE1F-0E154AC9C5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651-4290-BE1F-0E154AC9C543}"/>
              </c:ext>
            </c:extLst>
          </c:dPt>
          <c:cat>
            <c:strRef>
              <c:f>Dashboard!$L$37:$L$46</c:f>
              <c:strCache>
                <c:ptCount val="10"/>
                <c:pt idx="0">
                  <c:v>Acura</c:v>
                </c:pt>
                <c:pt idx="1">
                  <c:v>BMW</c:v>
                </c:pt>
                <c:pt idx="2">
                  <c:v>Fiat</c:v>
                </c:pt>
                <c:pt idx="3">
                  <c:v>Ford</c:v>
                </c:pt>
                <c:pt idx="4">
                  <c:v>GM</c:v>
                </c:pt>
                <c:pt idx="5">
                  <c:v>GMC</c:v>
                </c:pt>
                <c:pt idx="6">
                  <c:v>Honda</c:v>
                </c:pt>
                <c:pt idx="7">
                  <c:v>Mazda</c:v>
                </c:pt>
                <c:pt idx="8">
                  <c:v>Nissan</c:v>
                </c:pt>
                <c:pt idx="9">
                  <c:v>Toyota</c:v>
                </c:pt>
              </c:strCache>
            </c:strRef>
          </c:cat>
          <c:val>
            <c:numRef>
              <c:f>Dashboard!$M$37:$M$46</c:f>
              <c:numCache>
                <c:formatCode>General</c:formatCode>
                <c:ptCount val="10"/>
                <c:pt idx="0">
                  <c:v>166</c:v>
                </c:pt>
                <c:pt idx="1">
                  <c:v>204</c:v>
                </c:pt>
                <c:pt idx="2">
                  <c:v>178</c:v>
                </c:pt>
                <c:pt idx="3">
                  <c:v>212</c:v>
                </c:pt>
                <c:pt idx="4">
                  <c:v>205</c:v>
                </c:pt>
                <c:pt idx="5">
                  <c:v>219</c:v>
                </c:pt>
                <c:pt idx="6">
                  <c:v>197</c:v>
                </c:pt>
                <c:pt idx="7">
                  <c:v>211</c:v>
                </c:pt>
                <c:pt idx="8">
                  <c:v>210</c:v>
                </c:pt>
                <c:pt idx="9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3-4C3E-9E98-9423913D9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[menard_Copilot_Agent_data.xlsx]PivotTables!SalesByBrand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vs Cost by Brand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PivotTables!$B$4</c:f>
              <c:strCache>
                <c:ptCount val="1"/>
                <c:pt idx="0">
                  <c:v>Sum of Invoice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PivotTables!$A$5:$A$15</c:f>
              <c:strCache>
                <c:ptCount val="10"/>
                <c:pt idx="0">
                  <c:v>Acura</c:v>
                </c:pt>
                <c:pt idx="1">
                  <c:v>BMW</c:v>
                </c:pt>
                <c:pt idx="2">
                  <c:v>Fiat</c:v>
                </c:pt>
                <c:pt idx="3">
                  <c:v>Ford</c:v>
                </c:pt>
                <c:pt idx="4">
                  <c:v>GM</c:v>
                </c:pt>
                <c:pt idx="5">
                  <c:v>GMC</c:v>
                </c:pt>
                <c:pt idx="6">
                  <c:v>Honda</c:v>
                </c:pt>
                <c:pt idx="7">
                  <c:v>Mazda</c:v>
                </c:pt>
                <c:pt idx="8">
                  <c:v>Nissan</c:v>
                </c:pt>
                <c:pt idx="9">
                  <c:v>Toyota</c:v>
                </c:pt>
              </c:strCache>
            </c:strRef>
          </c:cat>
          <c:val>
            <c:numRef>
              <c:f>PivotTables!$B$5:$B$15</c:f>
              <c:numCache>
                <c:formatCode>_(* #,##0_);_(* \(#,##0\);_(* "-"??_);_(@_)</c:formatCode>
                <c:ptCount val="10"/>
                <c:pt idx="0">
                  <c:v>5878103.2362207538</c:v>
                </c:pt>
                <c:pt idx="1">
                  <c:v>6791838.1013397444</c:v>
                </c:pt>
                <c:pt idx="2">
                  <c:v>5365775.8724140963</c:v>
                </c:pt>
                <c:pt idx="3">
                  <c:v>7216120.0417955164</c:v>
                </c:pt>
                <c:pt idx="4">
                  <c:v>6716937.5009020409</c:v>
                </c:pt>
                <c:pt idx="5">
                  <c:v>7060588.1621023295</c:v>
                </c:pt>
                <c:pt idx="6">
                  <c:v>6698318.5053776307</c:v>
                </c:pt>
                <c:pt idx="7">
                  <c:v>7324810.0017743744</c:v>
                </c:pt>
                <c:pt idx="8">
                  <c:v>7038067.4397776909</c:v>
                </c:pt>
                <c:pt idx="9">
                  <c:v>6988923.3961906899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8-4ABB-8039-64461E9B1B91}"/>
            </c:ext>
          </c:extLst>
        </c:ser>
        <c:ser>
          <c:idx val="1"/>
          <c:order val="1"/>
          <c:tx>
            <c:strRef>
              <c:f>PivotTables!$C$4</c:f>
              <c:strCache>
                <c:ptCount val="1"/>
                <c:pt idx="0">
                  <c:v>Sum of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PivotTables!$A$5:$A$15</c:f>
              <c:strCache>
                <c:ptCount val="10"/>
                <c:pt idx="0">
                  <c:v>Acura</c:v>
                </c:pt>
                <c:pt idx="1">
                  <c:v>BMW</c:v>
                </c:pt>
                <c:pt idx="2">
                  <c:v>Fiat</c:v>
                </c:pt>
                <c:pt idx="3">
                  <c:v>Ford</c:v>
                </c:pt>
                <c:pt idx="4">
                  <c:v>GM</c:v>
                </c:pt>
                <c:pt idx="5">
                  <c:v>GMC</c:v>
                </c:pt>
                <c:pt idx="6">
                  <c:v>Honda</c:v>
                </c:pt>
                <c:pt idx="7">
                  <c:v>Mazda</c:v>
                </c:pt>
                <c:pt idx="8">
                  <c:v>Nissan</c:v>
                </c:pt>
                <c:pt idx="9">
                  <c:v>Toyota</c:v>
                </c:pt>
              </c:strCache>
            </c:strRef>
          </c:cat>
          <c:val>
            <c:numRef>
              <c:f>PivotTables!$C$5:$C$15</c:f>
              <c:numCache>
                <c:formatCode>_(* #,##0_);_(* \(#,##0\);_(* "-"??_);_(@_)</c:formatCode>
                <c:ptCount val="10"/>
                <c:pt idx="0">
                  <c:v>4780791</c:v>
                </c:pt>
                <c:pt idx="1">
                  <c:v>5576380</c:v>
                </c:pt>
                <c:pt idx="2">
                  <c:v>4401729</c:v>
                </c:pt>
                <c:pt idx="3">
                  <c:v>5918177</c:v>
                </c:pt>
                <c:pt idx="4">
                  <c:v>5513045</c:v>
                </c:pt>
                <c:pt idx="5">
                  <c:v>5806353</c:v>
                </c:pt>
                <c:pt idx="6">
                  <c:v>5494439</c:v>
                </c:pt>
                <c:pt idx="7">
                  <c:v>6019328</c:v>
                </c:pt>
                <c:pt idx="8">
                  <c:v>5787694</c:v>
                </c:pt>
                <c:pt idx="9">
                  <c:v>5755126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8-4ABB-8039-64461E9B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36320"/>
        <c:axId val="176339680"/>
      </c:barChart>
      <c:catAx>
        <c:axId val="1763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39680"/>
        <c:crosses val="autoZero"/>
        <c:auto val="1"/>
        <c:lblAlgn val="ctr"/>
        <c:lblOffset val="100"/>
        <c:noMultiLvlLbl val="0"/>
      </c:catAx>
      <c:valAx>
        <c:axId val="17633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3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[menard_Copilot_Agent_data.xlsx]PivotTables!SalesByRep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vs Cost by Sales Rep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PivotTables!$G$4</c:f>
              <c:strCache>
                <c:ptCount val="1"/>
                <c:pt idx="0">
                  <c:v>Sum of Invoice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PivotTables!$F$5:$F$10</c:f>
              <c:strCache>
                <c:ptCount val="5"/>
                <c:pt idx="0">
                  <c:v>Art Vandelay</c:v>
                </c:pt>
                <c:pt idx="1">
                  <c:v>Carol Jones</c:v>
                </c:pt>
                <c:pt idx="2">
                  <c:v>Chris Menard</c:v>
                </c:pt>
                <c:pt idx="3">
                  <c:v>Mark Davis</c:v>
                </c:pt>
                <c:pt idx="4">
                  <c:v>Susan Smith</c:v>
                </c:pt>
              </c:strCache>
            </c:strRef>
          </c:cat>
          <c:val>
            <c:numRef>
              <c:f>PivotTables!$G$5:$G$10</c:f>
              <c:numCache>
                <c:formatCode>_(* #,##0_);_(* \(#,##0\);_(* "-"??_);_(@_)</c:formatCode>
                <c:ptCount val="5"/>
                <c:pt idx="0">
                  <c:v>14210791.273062415</c:v>
                </c:pt>
                <c:pt idx="1">
                  <c:v>14252789.886751622</c:v>
                </c:pt>
                <c:pt idx="2">
                  <c:v>14040788.391915601</c:v>
                </c:pt>
                <c:pt idx="3">
                  <c:v>11288774.711072499</c:v>
                </c:pt>
                <c:pt idx="4">
                  <c:v>13286337.995092751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C-4F20-A81F-297F04891CD0}"/>
            </c:ext>
          </c:extLst>
        </c:ser>
        <c:ser>
          <c:idx val="1"/>
          <c:order val="1"/>
          <c:tx>
            <c:strRef>
              <c:f>PivotTables!$H$4</c:f>
              <c:strCache>
                <c:ptCount val="1"/>
                <c:pt idx="0">
                  <c:v>Sum of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PivotTables!$F$5:$F$10</c:f>
              <c:strCache>
                <c:ptCount val="5"/>
                <c:pt idx="0">
                  <c:v>Art Vandelay</c:v>
                </c:pt>
                <c:pt idx="1">
                  <c:v>Carol Jones</c:v>
                </c:pt>
                <c:pt idx="2">
                  <c:v>Chris Menard</c:v>
                </c:pt>
                <c:pt idx="3">
                  <c:v>Mark Davis</c:v>
                </c:pt>
                <c:pt idx="4">
                  <c:v>Susan Smith</c:v>
                </c:pt>
              </c:strCache>
            </c:strRef>
          </c:cat>
          <c:val>
            <c:numRef>
              <c:f>PivotTables!$H$5:$H$10</c:f>
              <c:numCache>
                <c:formatCode>_(* #,##0_);_(* \(#,##0\);_(* "-"??_);_(@_)</c:formatCode>
                <c:ptCount val="5"/>
                <c:pt idx="0">
                  <c:v>11685368</c:v>
                </c:pt>
                <c:pt idx="1">
                  <c:v>11702541</c:v>
                </c:pt>
                <c:pt idx="2">
                  <c:v>11559257</c:v>
                </c:pt>
                <c:pt idx="3">
                  <c:v>9198827</c:v>
                </c:pt>
                <c:pt idx="4">
                  <c:v>10907069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C-4F20-A81F-297F04891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506960"/>
        <c:axId val="58508400"/>
      </c:barChart>
      <c:catAx>
        <c:axId val="5850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08400"/>
        <c:crosses val="autoZero"/>
        <c:auto val="1"/>
        <c:lblAlgn val="ctr"/>
        <c:lblOffset val="100"/>
        <c:noMultiLvlLbl val="0"/>
      </c:catAx>
      <c:valAx>
        <c:axId val="5850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0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D57B3-82F9-6D0E-5458-E43E0A567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10</xdr:col>
      <xdr:colOff>0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49E044-F94D-2C67-FC87-0A093BF80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6B24D4-BE16-6195-6A1C-1B7CE844F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0</xdr:colOff>
      <xdr:row>49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74DBAD-3083-9530-B577-6EC87687D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89904E-8A04-E7B0-00FA-1453893E1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EA00B9-9530-8780-E5DB-4A813400D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0</xdr:colOff>
      <xdr:row>50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3B00FF-AA56-1266-B5E7-1EBD3676C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enard" refreshedDate="46074.363453356484" createdVersion="8" refreshedVersion="8" minRefreshableVersion="3" recordCount="2004" xr:uid="{1F97C159-17C4-4B58-8ACB-70C0EDE8882A}">
  <cacheSource type="worksheet">
    <worksheetSource ref="A1:F2005" sheet="2 years"/>
  </cacheSource>
  <cacheFields count="6">
    <cacheField name="Dealership" numFmtId="0">
      <sharedItems count="3">
        <s v="ABC Dealership"/>
        <s v="Bill Owens Automotive"/>
        <s v="XYZ Dealership"/>
      </sharedItems>
    </cacheField>
    <cacheField name="Brand" numFmtId="0">
      <sharedItems count="10">
        <s v="Honda"/>
        <s v="BMW"/>
        <s v="Mazda"/>
        <s v="Nissan"/>
        <s v="Ford"/>
        <s v="Fiat"/>
        <s v="Toyota"/>
        <s v="Acura"/>
        <s v="GM"/>
        <s v="GMC"/>
      </sharedItems>
    </cacheField>
    <cacheField name="Rep" numFmtId="0">
      <sharedItems count="5">
        <s v="Chris Menard"/>
        <s v="Art Vandelay"/>
        <s v="Mark Davis"/>
        <s v="Carol Jones"/>
        <s v="Susan Smith"/>
      </sharedItems>
    </cacheField>
    <cacheField name="Invoice Date" numFmtId="14">
      <sharedItems containsSemiMixedTypes="0" containsNonDate="0" containsDate="1" containsString="0" minDate="2023-01-04T00:00:00" maxDate="2024-12-31T00:00:00"/>
    </cacheField>
    <cacheField name="Invoice" numFmtId="164">
      <sharedItems containsSemiMixedTypes="0" containsString="0" containsNumber="1" minValue="18268.392296184775" maxValue="51529.182542382361"/>
    </cacheField>
    <cacheField name="Cost" numFmtId="164">
      <sharedItems containsSemiMixedTypes="0" containsString="0" containsNumber="1" containsInteger="1" minValue="15013" maxValue="42459"/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4">
  <r>
    <x v="0"/>
    <x v="0"/>
    <x v="0"/>
    <d v="2024-12-30T00:00:00"/>
    <n v="42435.201142614242"/>
    <n v="33374"/>
  </r>
  <r>
    <x v="1"/>
    <x v="1"/>
    <x v="1"/>
    <d v="2024-12-30T00:00:00"/>
    <n v="47175.590278164382"/>
    <n v="36169"/>
  </r>
  <r>
    <x v="0"/>
    <x v="0"/>
    <x v="0"/>
    <d v="2024-12-30T00:00:00"/>
    <n v="41178.302345026532"/>
    <n v="33368"/>
  </r>
  <r>
    <x v="1"/>
    <x v="1"/>
    <x v="1"/>
    <d v="2024-12-30T00:00:00"/>
    <n v="44250.407045922257"/>
    <n v="36163"/>
  </r>
  <r>
    <x v="0"/>
    <x v="2"/>
    <x v="2"/>
    <d v="2024-12-29T00:00:00"/>
    <n v="46408.055752228669"/>
    <n v="35769"/>
  </r>
  <r>
    <x v="0"/>
    <x v="3"/>
    <x v="3"/>
    <d v="2024-12-29T00:00:00"/>
    <n v="27858.860872136029"/>
    <n v="21904"/>
  </r>
  <r>
    <x v="0"/>
    <x v="2"/>
    <x v="2"/>
    <d v="2024-12-29T00:00:00"/>
    <n v="45487.982896419868"/>
    <n v="35763"/>
  </r>
  <r>
    <x v="0"/>
    <x v="3"/>
    <x v="3"/>
    <d v="2024-12-29T00:00:00"/>
    <n v="26854.412207569734"/>
    <n v="21898"/>
  </r>
  <r>
    <x v="0"/>
    <x v="4"/>
    <x v="0"/>
    <d v="2024-12-28T00:00:00"/>
    <n v="41933.137003667733"/>
    <n v="33071"/>
  </r>
  <r>
    <x v="0"/>
    <x v="0"/>
    <x v="1"/>
    <d v="2024-12-28T00:00:00"/>
    <n v="40399.05586976881"/>
    <n v="33427"/>
  </r>
  <r>
    <x v="0"/>
    <x v="4"/>
    <x v="0"/>
    <d v="2024-12-28T00:00:00"/>
    <n v="41832.889316200934"/>
    <n v="33065"/>
  </r>
  <r>
    <x v="0"/>
    <x v="0"/>
    <x v="1"/>
    <d v="2024-12-28T00:00:00"/>
    <n v="41320.552580674812"/>
    <n v="33421"/>
  </r>
  <r>
    <x v="0"/>
    <x v="5"/>
    <x v="0"/>
    <d v="2024-12-27T00:00:00"/>
    <n v="28569.874885502901"/>
    <n v="23369"/>
  </r>
  <r>
    <x v="0"/>
    <x v="5"/>
    <x v="0"/>
    <d v="2024-12-27T00:00:00"/>
    <n v="27636.24989869634"/>
    <n v="23363"/>
  </r>
  <r>
    <x v="0"/>
    <x v="4"/>
    <x v="3"/>
    <d v="2024-12-26T00:00:00"/>
    <n v="36517.399429788275"/>
    <n v="30664"/>
  </r>
  <r>
    <x v="2"/>
    <x v="6"/>
    <x v="2"/>
    <d v="2024-12-26T00:00:00"/>
    <n v="35577.215307450249"/>
    <n v="29351"/>
  </r>
  <r>
    <x v="0"/>
    <x v="4"/>
    <x v="3"/>
    <d v="2024-12-26T00:00:00"/>
    <n v="38026.558597590069"/>
    <n v="30658"/>
  </r>
  <r>
    <x v="2"/>
    <x v="6"/>
    <x v="2"/>
    <d v="2024-12-26T00:00:00"/>
    <n v="36973.133232708293"/>
    <n v="29345"/>
  </r>
  <r>
    <x v="0"/>
    <x v="7"/>
    <x v="2"/>
    <d v="2024-12-25T00:00:00"/>
    <n v="48637.107190354363"/>
    <n v="37824"/>
  </r>
  <r>
    <x v="0"/>
    <x v="7"/>
    <x v="2"/>
    <d v="2024-12-25T00:00:00"/>
    <n v="48187.642722193516"/>
    <n v="37818"/>
  </r>
  <r>
    <x v="0"/>
    <x v="2"/>
    <x v="1"/>
    <d v="2024-12-23T00:00:00"/>
    <n v="37539.516366736796"/>
    <n v="31348"/>
  </r>
  <r>
    <x v="0"/>
    <x v="3"/>
    <x v="0"/>
    <d v="2024-12-23T00:00:00"/>
    <n v="45439.761196181251"/>
    <n v="38413"/>
  </r>
  <r>
    <x v="0"/>
    <x v="3"/>
    <x v="2"/>
    <d v="2024-12-23T00:00:00"/>
    <n v="25489.020092354454"/>
    <n v="19772"/>
  </r>
  <r>
    <x v="2"/>
    <x v="5"/>
    <x v="3"/>
    <d v="2024-12-23T00:00:00"/>
    <n v="24394.165485351739"/>
    <n v="20663"/>
  </r>
  <r>
    <x v="2"/>
    <x v="5"/>
    <x v="3"/>
    <d v="2024-12-23T00:00:00"/>
    <n v="23903.712927282824"/>
    <n v="19738"/>
  </r>
  <r>
    <x v="2"/>
    <x v="8"/>
    <x v="0"/>
    <d v="2024-12-23T00:00:00"/>
    <n v="25242.086645480005"/>
    <n v="21724"/>
  </r>
  <r>
    <x v="2"/>
    <x v="9"/>
    <x v="4"/>
    <d v="2024-12-23T00:00:00"/>
    <n v="38141.545504713213"/>
    <n v="32875"/>
  </r>
  <r>
    <x v="0"/>
    <x v="2"/>
    <x v="1"/>
    <d v="2024-12-23T00:00:00"/>
    <n v="37506.780651594745"/>
    <n v="31342"/>
  </r>
  <r>
    <x v="0"/>
    <x v="3"/>
    <x v="0"/>
    <d v="2024-12-23T00:00:00"/>
    <n v="44180.0481119947"/>
    <n v="38407"/>
  </r>
  <r>
    <x v="0"/>
    <x v="3"/>
    <x v="2"/>
    <d v="2024-12-23T00:00:00"/>
    <n v="24549.593218461821"/>
    <n v="19766"/>
  </r>
  <r>
    <x v="2"/>
    <x v="5"/>
    <x v="3"/>
    <d v="2024-12-23T00:00:00"/>
    <n v="24896.938085044367"/>
    <n v="20657"/>
  </r>
  <r>
    <x v="2"/>
    <x v="5"/>
    <x v="3"/>
    <d v="2024-12-23T00:00:00"/>
    <n v="23606.980145418031"/>
    <n v="19732"/>
  </r>
  <r>
    <x v="2"/>
    <x v="8"/>
    <x v="0"/>
    <d v="2024-12-23T00:00:00"/>
    <n v="25454.269210391332"/>
    <n v="21718"/>
  </r>
  <r>
    <x v="2"/>
    <x v="9"/>
    <x v="4"/>
    <d v="2024-12-23T00:00:00"/>
    <n v="40095.005526133202"/>
    <n v="32869"/>
  </r>
  <r>
    <x v="0"/>
    <x v="7"/>
    <x v="3"/>
    <d v="2024-12-22T00:00:00"/>
    <n v="35867.940809880034"/>
    <n v="29068"/>
  </r>
  <r>
    <x v="0"/>
    <x v="1"/>
    <x v="0"/>
    <d v="2024-12-22T00:00:00"/>
    <n v="26996.49164999101"/>
    <n v="22953"/>
  </r>
  <r>
    <x v="0"/>
    <x v="1"/>
    <x v="1"/>
    <d v="2024-12-22T00:00:00"/>
    <n v="27264.012208401902"/>
    <n v="22602"/>
  </r>
  <r>
    <x v="0"/>
    <x v="4"/>
    <x v="1"/>
    <d v="2024-12-22T00:00:00"/>
    <n v="41085.107305776008"/>
    <n v="33867"/>
  </r>
  <r>
    <x v="0"/>
    <x v="0"/>
    <x v="4"/>
    <d v="2024-12-22T00:00:00"/>
    <n v="24662.286915050991"/>
    <n v="19825"/>
  </r>
  <r>
    <x v="1"/>
    <x v="1"/>
    <x v="3"/>
    <d v="2024-12-22T00:00:00"/>
    <n v="34687.280768781755"/>
    <n v="27879"/>
  </r>
  <r>
    <x v="0"/>
    <x v="4"/>
    <x v="4"/>
    <d v="2024-12-22T00:00:00"/>
    <n v="29175.618227895302"/>
    <n v="24047"/>
  </r>
  <r>
    <x v="0"/>
    <x v="7"/>
    <x v="3"/>
    <d v="2024-12-22T00:00:00"/>
    <n v="35943.65050822858"/>
    <n v="29062"/>
  </r>
  <r>
    <x v="0"/>
    <x v="1"/>
    <x v="0"/>
    <d v="2024-12-22T00:00:00"/>
    <n v="28742.042633501282"/>
    <n v="22947"/>
  </r>
  <r>
    <x v="0"/>
    <x v="1"/>
    <x v="1"/>
    <d v="2024-12-22T00:00:00"/>
    <n v="26829.873613970714"/>
    <n v="22596"/>
  </r>
  <r>
    <x v="0"/>
    <x v="4"/>
    <x v="1"/>
    <d v="2024-12-22T00:00:00"/>
    <n v="44241.755829823574"/>
    <n v="33861"/>
  </r>
  <r>
    <x v="0"/>
    <x v="0"/>
    <x v="4"/>
    <d v="2024-12-22T00:00:00"/>
    <n v="24155.927928529953"/>
    <n v="19819"/>
  </r>
  <r>
    <x v="1"/>
    <x v="1"/>
    <x v="3"/>
    <d v="2024-12-22T00:00:00"/>
    <n v="35458.242176842403"/>
    <n v="27873"/>
  </r>
  <r>
    <x v="0"/>
    <x v="4"/>
    <x v="4"/>
    <d v="2024-12-22T00:00:00"/>
    <n v="30967.461939859048"/>
    <n v="24041"/>
  </r>
  <r>
    <x v="0"/>
    <x v="2"/>
    <x v="1"/>
    <d v="2024-12-21T00:00:00"/>
    <n v="20375.723698081201"/>
    <n v="17121"/>
  </r>
  <r>
    <x v="2"/>
    <x v="6"/>
    <x v="4"/>
    <d v="2024-12-21T00:00:00"/>
    <n v="37870.809379260761"/>
    <n v="30708"/>
  </r>
  <r>
    <x v="0"/>
    <x v="2"/>
    <x v="1"/>
    <d v="2024-12-21T00:00:00"/>
    <n v="21264.62780294977"/>
    <n v="17115"/>
  </r>
  <r>
    <x v="2"/>
    <x v="6"/>
    <x v="4"/>
    <d v="2024-12-21T00:00:00"/>
    <n v="36609.846055588554"/>
    <n v="30702"/>
  </r>
  <r>
    <x v="0"/>
    <x v="3"/>
    <x v="1"/>
    <d v="2024-12-20T00:00:00"/>
    <n v="35731.144275097373"/>
    <n v="30399"/>
  </r>
  <r>
    <x v="2"/>
    <x v="9"/>
    <x v="2"/>
    <d v="2024-12-20T00:00:00"/>
    <n v="32356.249093738363"/>
    <n v="24814"/>
  </r>
  <r>
    <x v="0"/>
    <x v="3"/>
    <x v="1"/>
    <d v="2024-12-20T00:00:00"/>
    <n v="35362.113060916068"/>
    <n v="30393"/>
  </r>
  <r>
    <x v="2"/>
    <x v="9"/>
    <x v="2"/>
    <d v="2024-12-20T00:00:00"/>
    <n v="31557.916563430907"/>
    <n v="24808"/>
  </r>
  <r>
    <x v="0"/>
    <x v="5"/>
    <x v="4"/>
    <d v="2024-12-15T00:00:00"/>
    <n v="30224.48809989632"/>
    <n v="24375"/>
  </r>
  <r>
    <x v="0"/>
    <x v="5"/>
    <x v="4"/>
    <d v="2024-12-15T00:00:00"/>
    <n v="48207.674386450504"/>
    <n v="37056"/>
  </r>
  <r>
    <x v="0"/>
    <x v="8"/>
    <x v="1"/>
    <d v="2024-12-15T00:00:00"/>
    <n v="45548.418592319569"/>
    <n v="39173"/>
  </r>
  <r>
    <x v="0"/>
    <x v="5"/>
    <x v="4"/>
    <d v="2024-12-15T00:00:00"/>
    <n v="30750.843841276281"/>
    <n v="24369"/>
  </r>
  <r>
    <x v="0"/>
    <x v="5"/>
    <x v="4"/>
    <d v="2024-12-15T00:00:00"/>
    <n v="45441.072754339737"/>
    <n v="37050"/>
  </r>
  <r>
    <x v="0"/>
    <x v="8"/>
    <x v="1"/>
    <d v="2024-12-15T00:00:00"/>
    <n v="47798.607682012997"/>
    <n v="39167"/>
  </r>
  <r>
    <x v="2"/>
    <x v="4"/>
    <x v="0"/>
    <d v="2024-12-14T00:00:00"/>
    <n v="41963.680580693333"/>
    <n v="34012"/>
  </r>
  <r>
    <x v="0"/>
    <x v="8"/>
    <x v="3"/>
    <d v="2024-12-14T00:00:00"/>
    <n v="26589.968191557586"/>
    <n v="22269"/>
  </r>
  <r>
    <x v="0"/>
    <x v="6"/>
    <x v="0"/>
    <d v="2024-12-14T00:00:00"/>
    <n v="44204.765298355669"/>
    <n v="36800"/>
  </r>
  <r>
    <x v="2"/>
    <x v="0"/>
    <x v="3"/>
    <d v="2024-12-14T00:00:00"/>
    <n v="35802.352259155712"/>
    <n v="28177"/>
  </r>
  <r>
    <x v="2"/>
    <x v="3"/>
    <x v="1"/>
    <d v="2024-12-14T00:00:00"/>
    <n v="42842.311542453172"/>
    <n v="33628"/>
  </r>
  <r>
    <x v="2"/>
    <x v="6"/>
    <x v="1"/>
    <d v="2024-12-14T00:00:00"/>
    <n v="30778.349954071997"/>
    <n v="25118"/>
  </r>
  <r>
    <x v="2"/>
    <x v="4"/>
    <x v="0"/>
    <d v="2024-12-14T00:00:00"/>
    <n v="42450.089568101575"/>
    <n v="34006"/>
  </r>
  <r>
    <x v="0"/>
    <x v="8"/>
    <x v="3"/>
    <d v="2024-12-14T00:00:00"/>
    <n v="28258.55471405113"/>
    <n v="22263"/>
  </r>
  <r>
    <x v="0"/>
    <x v="6"/>
    <x v="0"/>
    <d v="2024-12-14T00:00:00"/>
    <n v="42545.083304636864"/>
    <n v="36794"/>
  </r>
  <r>
    <x v="2"/>
    <x v="0"/>
    <x v="3"/>
    <d v="2024-12-14T00:00:00"/>
    <n v="33466.432144622828"/>
    <n v="28171"/>
  </r>
  <r>
    <x v="2"/>
    <x v="3"/>
    <x v="1"/>
    <d v="2024-12-14T00:00:00"/>
    <n v="43447.691913798684"/>
    <n v="33622"/>
  </r>
  <r>
    <x v="2"/>
    <x v="6"/>
    <x v="1"/>
    <d v="2024-12-14T00:00:00"/>
    <n v="32301.955203714471"/>
    <n v="25112"/>
  </r>
  <r>
    <x v="2"/>
    <x v="3"/>
    <x v="2"/>
    <d v="2024-12-09T00:00:00"/>
    <n v="33265.525808976003"/>
    <n v="28389"/>
  </r>
  <r>
    <x v="2"/>
    <x v="3"/>
    <x v="2"/>
    <d v="2024-12-09T00:00:00"/>
    <n v="34193.981291317388"/>
    <n v="28383"/>
  </r>
  <r>
    <x v="2"/>
    <x v="4"/>
    <x v="0"/>
    <d v="2024-12-08T00:00:00"/>
    <n v="35805.387526789033"/>
    <n v="28353"/>
  </r>
  <r>
    <x v="0"/>
    <x v="2"/>
    <x v="4"/>
    <d v="2024-12-08T00:00:00"/>
    <n v="46716.310989384336"/>
    <n v="38652"/>
  </r>
  <r>
    <x v="0"/>
    <x v="2"/>
    <x v="3"/>
    <d v="2024-12-08T00:00:00"/>
    <n v="35073.233864286136"/>
    <n v="28203"/>
  </r>
  <r>
    <x v="2"/>
    <x v="4"/>
    <x v="0"/>
    <d v="2024-12-08T00:00:00"/>
    <n v="35004.819536614406"/>
    <n v="28347"/>
  </r>
  <r>
    <x v="0"/>
    <x v="2"/>
    <x v="4"/>
    <d v="2024-12-08T00:00:00"/>
    <n v="48089.016034372587"/>
    <n v="38646"/>
  </r>
  <r>
    <x v="0"/>
    <x v="2"/>
    <x v="3"/>
    <d v="2024-12-08T00:00:00"/>
    <n v="36729.151654453191"/>
    <n v="28197"/>
  </r>
  <r>
    <x v="2"/>
    <x v="2"/>
    <x v="3"/>
    <d v="2024-12-06T00:00:00"/>
    <n v="40365.621771839324"/>
    <n v="32709"/>
  </r>
  <r>
    <x v="2"/>
    <x v="2"/>
    <x v="3"/>
    <d v="2024-12-06T00:00:00"/>
    <n v="38986.395423027898"/>
    <n v="32703"/>
  </r>
  <r>
    <x v="0"/>
    <x v="2"/>
    <x v="1"/>
    <d v="2024-12-02T00:00:00"/>
    <n v="23110.591336679325"/>
    <n v="19177"/>
  </r>
  <r>
    <x v="0"/>
    <x v="3"/>
    <x v="2"/>
    <d v="2024-12-02T00:00:00"/>
    <n v="33299.469961999501"/>
    <n v="26876"/>
  </r>
  <r>
    <x v="0"/>
    <x v="2"/>
    <x v="1"/>
    <d v="2024-12-02T00:00:00"/>
    <n v="22781.036991196004"/>
    <n v="19171"/>
  </r>
  <r>
    <x v="0"/>
    <x v="3"/>
    <x v="2"/>
    <d v="2024-12-02T00:00:00"/>
    <n v="32548.244679845604"/>
    <n v="26870"/>
  </r>
  <r>
    <x v="0"/>
    <x v="8"/>
    <x v="2"/>
    <d v="2024-12-01T00:00:00"/>
    <n v="19932.060572218659"/>
    <n v="16403"/>
  </r>
  <r>
    <x v="0"/>
    <x v="9"/>
    <x v="2"/>
    <d v="2024-12-01T00:00:00"/>
    <n v="19867.087046433939"/>
    <n v="16076"/>
  </r>
  <r>
    <x v="0"/>
    <x v="9"/>
    <x v="0"/>
    <d v="2024-12-01T00:00:00"/>
    <n v="21551.485237698271"/>
    <n v="17523"/>
  </r>
  <r>
    <x v="1"/>
    <x v="1"/>
    <x v="3"/>
    <d v="2024-12-01T00:00:00"/>
    <n v="41072.988122432813"/>
    <n v="32262"/>
  </r>
  <r>
    <x v="0"/>
    <x v="8"/>
    <x v="2"/>
    <d v="2024-12-01T00:00:00"/>
    <n v="19498.401933365945"/>
    <n v="16397"/>
  </r>
  <r>
    <x v="0"/>
    <x v="9"/>
    <x v="2"/>
    <d v="2024-12-01T00:00:00"/>
    <n v="20489.081153300172"/>
    <n v="16070"/>
  </r>
  <r>
    <x v="0"/>
    <x v="9"/>
    <x v="0"/>
    <d v="2024-12-01T00:00:00"/>
    <n v="21606.906068122586"/>
    <n v="17517"/>
  </r>
  <r>
    <x v="1"/>
    <x v="1"/>
    <x v="3"/>
    <d v="2024-12-01T00:00:00"/>
    <n v="42116.517655823678"/>
    <n v="32256"/>
  </r>
  <r>
    <x v="0"/>
    <x v="1"/>
    <x v="4"/>
    <d v="2024-11-30T00:00:00"/>
    <n v="23150.964150531083"/>
    <n v="20145"/>
  </r>
  <r>
    <x v="0"/>
    <x v="9"/>
    <x v="3"/>
    <d v="2024-11-30T00:00:00"/>
    <n v="29153.544739112422"/>
    <n v="23851"/>
  </r>
  <r>
    <x v="0"/>
    <x v="0"/>
    <x v="2"/>
    <d v="2024-11-30T00:00:00"/>
    <n v="35798.819772386123"/>
    <n v="28400"/>
  </r>
  <r>
    <x v="2"/>
    <x v="4"/>
    <x v="1"/>
    <d v="2024-11-30T00:00:00"/>
    <n v="25950.549888326674"/>
    <n v="21637"/>
  </r>
  <r>
    <x v="0"/>
    <x v="1"/>
    <x v="4"/>
    <d v="2024-11-30T00:00:00"/>
    <n v="23748.903596015665"/>
    <n v="20139"/>
  </r>
  <r>
    <x v="0"/>
    <x v="9"/>
    <x v="3"/>
    <d v="2024-11-30T00:00:00"/>
    <n v="29266.409042714273"/>
    <n v="23845"/>
  </r>
  <r>
    <x v="0"/>
    <x v="0"/>
    <x v="2"/>
    <d v="2024-11-30T00:00:00"/>
    <n v="34022.854039314618"/>
    <n v="28394"/>
  </r>
  <r>
    <x v="2"/>
    <x v="4"/>
    <x v="1"/>
    <d v="2024-11-30T00:00:00"/>
    <n v="26561.962695087059"/>
    <n v="21631"/>
  </r>
  <r>
    <x v="2"/>
    <x v="8"/>
    <x v="1"/>
    <d v="2024-11-25T00:00:00"/>
    <n v="28114.682305910846"/>
    <n v="22451"/>
  </r>
  <r>
    <x v="2"/>
    <x v="9"/>
    <x v="4"/>
    <d v="2024-11-25T00:00:00"/>
    <n v="22622.009163818948"/>
    <n v="18007"/>
  </r>
  <r>
    <x v="2"/>
    <x v="8"/>
    <x v="1"/>
    <d v="2024-11-25T00:00:00"/>
    <n v="27965.312834964981"/>
    <n v="22445"/>
  </r>
  <r>
    <x v="2"/>
    <x v="9"/>
    <x v="4"/>
    <d v="2024-11-25T00:00:00"/>
    <n v="23098.021096212902"/>
    <n v="18001"/>
  </r>
  <r>
    <x v="0"/>
    <x v="2"/>
    <x v="4"/>
    <d v="2024-11-24T00:00:00"/>
    <n v="34032.713886404832"/>
    <n v="26013"/>
  </r>
  <r>
    <x v="0"/>
    <x v="2"/>
    <x v="4"/>
    <d v="2024-11-24T00:00:00"/>
    <n v="32941.843181852586"/>
    <n v="26007"/>
  </r>
  <r>
    <x v="0"/>
    <x v="3"/>
    <x v="4"/>
    <d v="2024-11-23T00:00:00"/>
    <n v="40430.44120985757"/>
    <n v="34253"/>
  </r>
  <r>
    <x v="0"/>
    <x v="6"/>
    <x v="1"/>
    <d v="2024-11-23T00:00:00"/>
    <n v="25938.586980637421"/>
    <n v="20670"/>
  </r>
  <r>
    <x v="0"/>
    <x v="4"/>
    <x v="2"/>
    <d v="2024-11-23T00:00:00"/>
    <n v="26009.848206516188"/>
    <n v="20812"/>
  </r>
  <r>
    <x v="2"/>
    <x v="0"/>
    <x v="3"/>
    <d v="2024-11-23T00:00:00"/>
    <n v="29319.530526077462"/>
    <n v="25560"/>
  </r>
  <r>
    <x v="0"/>
    <x v="3"/>
    <x v="4"/>
    <d v="2024-11-23T00:00:00"/>
    <n v="41977.793229824332"/>
    <n v="34247"/>
  </r>
  <r>
    <x v="0"/>
    <x v="6"/>
    <x v="1"/>
    <d v="2024-11-23T00:00:00"/>
    <n v="25744.999597274626"/>
    <n v="20664"/>
  </r>
  <r>
    <x v="0"/>
    <x v="4"/>
    <x v="2"/>
    <d v="2024-11-23T00:00:00"/>
    <n v="23796.530818839168"/>
    <n v="20806"/>
  </r>
  <r>
    <x v="2"/>
    <x v="0"/>
    <x v="3"/>
    <d v="2024-11-23T00:00:00"/>
    <n v="31984.987432214471"/>
    <n v="25554"/>
  </r>
  <r>
    <x v="0"/>
    <x v="6"/>
    <x v="0"/>
    <d v="2024-11-22T00:00:00"/>
    <n v="48420.680608895556"/>
    <n v="37765"/>
  </r>
  <r>
    <x v="0"/>
    <x v="6"/>
    <x v="0"/>
    <d v="2024-11-22T00:00:00"/>
    <n v="46038.677415821119"/>
    <n v="37759"/>
  </r>
  <r>
    <x v="0"/>
    <x v="1"/>
    <x v="2"/>
    <d v="2024-11-21T00:00:00"/>
    <n v="31116.791094152912"/>
    <n v="25322"/>
  </r>
  <r>
    <x v="0"/>
    <x v="1"/>
    <x v="2"/>
    <d v="2024-11-21T00:00:00"/>
    <n v="29677.510658955696"/>
    <n v="25316"/>
  </r>
  <r>
    <x v="0"/>
    <x v="5"/>
    <x v="0"/>
    <d v="2024-11-18T00:00:00"/>
    <n v="25969.098780421937"/>
    <n v="21417"/>
  </r>
  <r>
    <x v="0"/>
    <x v="5"/>
    <x v="0"/>
    <d v="2024-11-18T00:00:00"/>
    <n v="26165.279762942653"/>
    <n v="21411"/>
  </r>
  <r>
    <x v="0"/>
    <x v="8"/>
    <x v="1"/>
    <d v="2024-11-17T00:00:00"/>
    <n v="37859.293153157065"/>
    <n v="30626"/>
  </r>
  <r>
    <x v="0"/>
    <x v="2"/>
    <x v="2"/>
    <d v="2024-11-17T00:00:00"/>
    <n v="27115.258937019571"/>
    <n v="22731"/>
  </r>
  <r>
    <x v="0"/>
    <x v="3"/>
    <x v="2"/>
    <d v="2024-11-17T00:00:00"/>
    <n v="30890.425961322137"/>
    <n v="23994"/>
  </r>
  <r>
    <x v="0"/>
    <x v="3"/>
    <x v="1"/>
    <d v="2024-11-17T00:00:00"/>
    <n v="23276.528247923012"/>
    <n v="18790"/>
  </r>
  <r>
    <x v="0"/>
    <x v="8"/>
    <x v="1"/>
    <d v="2024-11-17T00:00:00"/>
    <n v="38517.369846857153"/>
    <n v="30620"/>
  </r>
  <r>
    <x v="0"/>
    <x v="2"/>
    <x v="2"/>
    <d v="2024-11-17T00:00:00"/>
    <n v="27629.009941583128"/>
    <n v="22725"/>
  </r>
  <r>
    <x v="0"/>
    <x v="3"/>
    <x v="2"/>
    <d v="2024-11-17T00:00:00"/>
    <n v="30326.53779949954"/>
    <n v="23988"/>
  </r>
  <r>
    <x v="0"/>
    <x v="3"/>
    <x v="1"/>
    <d v="2024-11-17T00:00:00"/>
    <n v="23424.251215559696"/>
    <n v="18784"/>
  </r>
  <r>
    <x v="0"/>
    <x v="7"/>
    <x v="3"/>
    <d v="2024-11-16T00:00:00"/>
    <n v="34620.559123863619"/>
    <n v="28637"/>
  </r>
  <r>
    <x v="1"/>
    <x v="4"/>
    <x v="3"/>
    <d v="2024-11-16T00:00:00"/>
    <n v="40624.565403967455"/>
    <n v="31563"/>
  </r>
  <r>
    <x v="2"/>
    <x v="9"/>
    <x v="4"/>
    <d v="2024-11-16T00:00:00"/>
    <n v="24811.360091720941"/>
    <n v="19609"/>
  </r>
  <r>
    <x v="0"/>
    <x v="7"/>
    <x v="3"/>
    <d v="2024-11-16T00:00:00"/>
    <n v="34597.477584523804"/>
    <n v="28631"/>
  </r>
  <r>
    <x v="1"/>
    <x v="4"/>
    <x v="3"/>
    <d v="2024-11-16T00:00:00"/>
    <n v="39769.532508020682"/>
    <n v="31557"/>
  </r>
  <r>
    <x v="2"/>
    <x v="9"/>
    <x v="4"/>
    <d v="2024-11-16T00:00:00"/>
    <n v="23643.128454278452"/>
    <n v="19603"/>
  </r>
  <r>
    <x v="0"/>
    <x v="1"/>
    <x v="0"/>
    <d v="2024-11-15T00:00:00"/>
    <n v="30805.03775366614"/>
    <n v="25244"/>
  </r>
  <r>
    <x v="0"/>
    <x v="3"/>
    <x v="2"/>
    <d v="2024-11-15T00:00:00"/>
    <n v="25534.367834919554"/>
    <n v="21379"/>
  </r>
  <r>
    <x v="0"/>
    <x v="1"/>
    <x v="0"/>
    <d v="2024-11-15T00:00:00"/>
    <n v="30190.244364927919"/>
    <n v="25238"/>
  </r>
  <r>
    <x v="0"/>
    <x v="3"/>
    <x v="2"/>
    <d v="2024-11-15T00:00:00"/>
    <n v="26919.687659025589"/>
    <n v="21373"/>
  </r>
  <r>
    <x v="0"/>
    <x v="5"/>
    <x v="3"/>
    <d v="2024-11-11T00:00:00"/>
    <n v="20243.400832435036"/>
    <n v="17362"/>
  </r>
  <r>
    <x v="0"/>
    <x v="8"/>
    <x v="2"/>
    <d v="2024-11-11T00:00:00"/>
    <n v="45227.130259865196"/>
    <n v="38280"/>
  </r>
  <r>
    <x v="2"/>
    <x v="9"/>
    <x v="4"/>
    <d v="2024-11-11T00:00:00"/>
    <n v="48433.873792221653"/>
    <n v="39286"/>
  </r>
  <r>
    <x v="2"/>
    <x v="2"/>
    <x v="3"/>
    <d v="2024-11-11T00:00:00"/>
    <n v="47744.870838721385"/>
    <n v="38831"/>
  </r>
  <r>
    <x v="0"/>
    <x v="5"/>
    <x v="3"/>
    <d v="2024-11-11T00:00:00"/>
    <n v="21273.901305127627"/>
    <n v="17356"/>
  </r>
  <r>
    <x v="0"/>
    <x v="8"/>
    <x v="2"/>
    <d v="2024-11-11T00:00:00"/>
    <n v="44802.581860589038"/>
    <n v="38274"/>
  </r>
  <r>
    <x v="2"/>
    <x v="9"/>
    <x v="4"/>
    <d v="2024-11-11T00:00:00"/>
    <n v="47599.482477023354"/>
    <n v="39280"/>
  </r>
  <r>
    <x v="2"/>
    <x v="2"/>
    <x v="3"/>
    <d v="2024-11-11T00:00:00"/>
    <n v="45280.966296987914"/>
    <n v="38825"/>
  </r>
  <r>
    <x v="0"/>
    <x v="8"/>
    <x v="4"/>
    <d v="2024-11-10T00:00:00"/>
    <n v="36783.991416095996"/>
    <n v="29966"/>
  </r>
  <r>
    <x v="0"/>
    <x v="9"/>
    <x v="2"/>
    <d v="2024-11-10T00:00:00"/>
    <n v="21367.972744548089"/>
    <n v="18328"/>
  </r>
  <r>
    <x v="0"/>
    <x v="0"/>
    <x v="2"/>
    <d v="2024-11-10T00:00:00"/>
    <n v="48788.978257893548"/>
    <n v="39357"/>
  </r>
  <r>
    <x v="0"/>
    <x v="6"/>
    <x v="0"/>
    <d v="2024-11-10T00:00:00"/>
    <n v="40932.083547138631"/>
    <n v="33746"/>
  </r>
  <r>
    <x v="2"/>
    <x v="7"/>
    <x v="4"/>
    <d v="2024-11-10T00:00:00"/>
    <n v="44611.280527693947"/>
    <n v="36577"/>
  </r>
  <r>
    <x v="2"/>
    <x v="5"/>
    <x v="3"/>
    <d v="2024-11-10T00:00:00"/>
    <n v="32741.463803605213"/>
    <n v="27286"/>
  </r>
  <r>
    <x v="2"/>
    <x v="3"/>
    <x v="2"/>
    <d v="2024-11-10T00:00:00"/>
    <n v="33553.750679046112"/>
    <n v="25932"/>
  </r>
  <r>
    <x v="0"/>
    <x v="8"/>
    <x v="4"/>
    <d v="2024-11-10T00:00:00"/>
    <n v="39071.054756772181"/>
    <n v="29960"/>
  </r>
  <r>
    <x v="0"/>
    <x v="9"/>
    <x v="2"/>
    <d v="2024-11-10T00:00:00"/>
    <n v="21078.646972700055"/>
    <n v="18322"/>
  </r>
  <r>
    <x v="0"/>
    <x v="0"/>
    <x v="2"/>
    <d v="2024-11-10T00:00:00"/>
    <n v="49430.485527683013"/>
    <n v="39351"/>
  </r>
  <r>
    <x v="0"/>
    <x v="6"/>
    <x v="0"/>
    <d v="2024-11-10T00:00:00"/>
    <n v="42843.431317308823"/>
    <n v="33740"/>
  </r>
  <r>
    <x v="2"/>
    <x v="7"/>
    <x v="4"/>
    <d v="2024-11-10T00:00:00"/>
    <n v="42918.24999847178"/>
    <n v="36571"/>
  </r>
  <r>
    <x v="2"/>
    <x v="5"/>
    <x v="3"/>
    <d v="2024-11-10T00:00:00"/>
    <n v="33862.473130722006"/>
    <n v="27280"/>
  </r>
  <r>
    <x v="2"/>
    <x v="3"/>
    <x v="2"/>
    <d v="2024-11-10T00:00:00"/>
    <n v="32098.943876682039"/>
    <n v="25926"/>
  </r>
  <r>
    <x v="1"/>
    <x v="4"/>
    <x v="3"/>
    <d v="2024-11-09T00:00:00"/>
    <n v="34839.959519161755"/>
    <n v="29023"/>
  </r>
  <r>
    <x v="2"/>
    <x v="6"/>
    <x v="3"/>
    <d v="2024-11-09T00:00:00"/>
    <n v="38464.656237183015"/>
    <n v="31921"/>
  </r>
  <r>
    <x v="1"/>
    <x v="4"/>
    <x v="3"/>
    <d v="2024-11-09T00:00:00"/>
    <n v="35373.768742961671"/>
    <n v="29017"/>
  </r>
  <r>
    <x v="2"/>
    <x v="6"/>
    <x v="3"/>
    <d v="2024-11-09T00:00:00"/>
    <n v="41724.516271881897"/>
    <n v="31915"/>
  </r>
  <r>
    <x v="2"/>
    <x v="1"/>
    <x v="2"/>
    <d v="2024-11-08T00:00:00"/>
    <n v="41361.354481367693"/>
    <n v="31893"/>
  </r>
  <r>
    <x v="2"/>
    <x v="1"/>
    <x v="2"/>
    <d v="2024-11-08T00:00:00"/>
    <n v="41115.092654203043"/>
    <n v="31887"/>
  </r>
  <r>
    <x v="0"/>
    <x v="2"/>
    <x v="3"/>
    <d v="2024-11-03T00:00:00"/>
    <n v="43814.498323653024"/>
    <n v="36789"/>
  </r>
  <r>
    <x v="0"/>
    <x v="2"/>
    <x v="1"/>
    <d v="2024-11-03T00:00:00"/>
    <n v="40379.503426993288"/>
    <n v="33031"/>
  </r>
  <r>
    <x v="2"/>
    <x v="3"/>
    <x v="4"/>
    <d v="2024-11-03T00:00:00"/>
    <n v="26755.89350490638"/>
    <n v="22242"/>
  </r>
  <r>
    <x v="0"/>
    <x v="2"/>
    <x v="3"/>
    <d v="2024-11-03T00:00:00"/>
    <n v="44173.355229493463"/>
    <n v="36783"/>
  </r>
  <r>
    <x v="0"/>
    <x v="2"/>
    <x v="1"/>
    <d v="2024-11-03T00:00:00"/>
    <n v="41792.697055348588"/>
    <n v="33025"/>
  </r>
  <r>
    <x v="2"/>
    <x v="3"/>
    <x v="4"/>
    <d v="2024-11-03T00:00:00"/>
    <n v="27957.522163369682"/>
    <n v="22236"/>
  </r>
  <r>
    <x v="0"/>
    <x v="7"/>
    <x v="0"/>
    <d v="2024-11-02T00:00:00"/>
    <n v="39848.966898214618"/>
    <n v="32487"/>
  </r>
  <r>
    <x v="0"/>
    <x v="0"/>
    <x v="4"/>
    <d v="2024-11-02T00:00:00"/>
    <n v="21081.481691598405"/>
    <n v="16666"/>
  </r>
  <r>
    <x v="2"/>
    <x v="6"/>
    <x v="1"/>
    <d v="2024-11-02T00:00:00"/>
    <n v="43336.761642474645"/>
    <n v="34829"/>
  </r>
  <r>
    <x v="0"/>
    <x v="7"/>
    <x v="0"/>
    <d v="2024-11-02T00:00:00"/>
    <n v="40226.808033775436"/>
    <n v="32481"/>
  </r>
  <r>
    <x v="0"/>
    <x v="0"/>
    <x v="4"/>
    <d v="2024-11-02T00:00:00"/>
    <n v="19953.933312674519"/>
    <n v="16660"/>
  </r>
  <r>
    <x v="2"/>
    <x v="6"/>
    <x v="1"/>
    <d v="2024-11-02T00:00:00"/>
    <n v="41912.46376096602"/>
    <n v="34823"/>
  </r>
  <r>
    <x v="0"/>
    <x v="6"/>
    <x v="1"/>
    <d v="2024-11-01T00:00:00"/>
    <n v="48518.334444065971"/>
    <n v="39313"/>
  </r>
  <r>
    <x v="1"/>
    <x v="1"/>
    <x v="2"/>
    <d v="2024-11-01T00:00:00"/>
    <n v="26767.148254038482"/>
    <n v="23855"/>
  </r>
  <r>
    <x v="0"/>
    <x v="4"/>
    <x v="2"/>
    <d v="2024-11-01T00:00:00"/>
    <n v="37131.748750367951"/>
    <n v="28584"/>
  </r>
  <r>
    <x v="2"/>
    <x v="0"/>
    <x v="4"/>
    <d v="2024-11-01T00:00:00"/>
    <n v="34077.042644152105"/>
    <n v="26694"/>
  </r>
  <r>
    <x v="2"/>
    <x v="2"/>
    <x v="4"/>
    <d v="2024-11-01T00:00:00"/>
    <n v="36812.607396664753"/>
    <n v="28395"/>
  </r>
  <r>
    <x v="0"/>
    <x v="4"/>
    <x v="2"/>
    <d v="2024-11-01T00:00:00"/>
    <n v="34510.459749609661"/>
    <n v="28578"/>
  </r>
  <r>
    <x v="2"/>
    <x v="0"/>
    <x v="4"/>
    <d v="2024-11-01T00:00:00"/>
    <n v="33215.24897254385"/>
    <n v="26688"/>
  </r>
  <r>
    <x v="2"/>
    <x v="2"/>
    <x v="4"/>
    <d v="2024-11-01T00:00:00"/>
    <n v="36833.395729585682"/>
    <n v="28389"/>
  </r>
  <r>
    <x v="2"/>
    <x v="8"/>
    <x v="1"/>
    <d v="2024-10-31T00:00:00"/>
    <n v="46080.164509761649"/>
    <n v="39787"/>
  </r>
  <r>
    <x v="0"/>
    <x v="8"/>
    <x v="3"/>
    <d v="2024-10-31T00:00:00"/>
    <n v="43459.715972008598"/>
    <n v="35092"/>
  </r>
  <r>
    <x v="0"/>
    <x v="8"/>
    <x v="3"/>
    <d v="2024-10-31T00:00:00"/>
    <n v="41712.309056479062"/>
    <n v="35086"/>
  </r>
  <r>
    <x v="0"/>
    <x v="0"/>
    <x v="3"/>
    <d v="2024-10-30T00:00:00"/>
    <n v="31426.615975469897"/>
    <n v="24933"/>
  </r>
  <r>
    <x v="0"/>
    <x v="6"/>
    <x v="1"/>
    <d v="2024-10-28T00:00:00"/>
    <n v="46632.944552867353"/>
    <n v="39309"/>
  </r>
  <r>
    <x v="1"/>
    <x v="1"/>
    <x v="2"/>
    <d v="2024-10-28T00:00:00"/>
    <n v="27388.002988143562"/>
    <n v="23851"/>
  </r>
  <r>
    <x v="2"/>
    <x v="8"/>
    <x v="1"/>
    <d v="2024-10-27T00:00:00"/>
    <n v="48188.405260305561"/>
    <n v="39783"/>
  </r>
  <r>
    <x v="0"/>
    <x v="5"/>
    <x v="2"/>
    <d v="2024-10-27T00:00:00"/>
    <n v="44475.895520265389"/>
    <n v="35041"/>
  </r>
  <r>
    <x v="0"/>
    <x v="5"/>
    <x v="2"/>
    <d v="2024-10-27T00:00:00"/>
    <n v="42511.758574349566"/>
    <n v="35035"/>
  </r>
  <r>
    <x v="0"/>
    <x v="0"/>
    <x v="3"/>
    <d v="2024-10-26T00:00:00"/>
    <n v="29377.980448179405"/>
    <n v="24929"/>
  </r>
  <r>
    <x v="2"/>
    <x v="1"/>
    <x v="2"/>
    <d v="2024-10-26T00:00:00"/>
    <n v="22646.691545380985"/>
    <n v="18355"/>
  </r>
  <r>
    <x v="0"/>
    <x v="0"/>
    <x v="4"/>
    <d v="2024-10-26T00:00:00"/>
    <n v="26183.800402736611"/>
    <n v="22490"/>
  </r>
  <r>
    <x v="0"/>
    <x v="0"/>
    <x v="4"/>
    <d v="2024-10-26T00:00:00"/>
    <n v="48397.227702350989"/>
    <n v="36951"/>
  </r>
  <r>
    <x v="2"/>
    <x v="1"/>
    <x v="2"/>
    <d v="2024-10-26T00:00:00"/>
    <n v="23196.685444644405"/>
    <n v="18349"/>
  </r>
  <r>
    <x v="1"/>
    <x v="4"/>
    <x v="3"/>
    <d v="2024-10-25T00:00:00"/>
    <n v="44169.797021069397"/>
    <n v="36321"/>
  </r>
  <r>
    <x v="0"/>
    <x v="8"/>
    <x v="3"/>
    <d v="2024-10-25T00:00:00"/>
    <n v="38942.106576050741"/>
    <n v="31318"/>
  </r>
  <r>
    <x v="2"/>
    <x v="6"/>
    <x v="1"/>
    <d v="2024-10-25T00:00:00"/>
    <n v="27549.659753250424"/>
    <n v="22030"/>
  </r>
  <r>
    <x v="0"/>
    <x v="3"/>
    <x v="4"/>
    <d v="2024-10-23T00:00:00"/>
    <n v="35977.455732366427"/>
    <n v="29754"/>
  </r>
  <r>
    <x v="0"/>
    <x v="6"/>
    <x v="4"/>
    <d v="2024-10-23T00:00:00"/>
    <n v="46073.267007440409"/>
    <n v="40443"/>
  </r>
  <r>
    <x v="2"/>
    <x v="4"/>
    <x v="1"/>
    <d v="2024-10-23T00:00:00"/>
    <n v="26754.702801625794"/>
    <n v="23082"/>
  </r>
  <r>
    <x v="1"/>
    <x v="1"/>
    <x v="4"/>
    <d v="2024-10-22T00:00:00"/>
    <n v="37928.944948745782"/>
    <n v="30826"/>
  </r>
  <r>
    <x v="2"/>
    <x v="9"/>
    <x v="4"/>
    <d v="2024-10-22T00:00:00"/>
    <n v="41409.243044179697"/>
    <n v="32989"/>
  </r>
  <r>
    <x v="0"/>
    <x v="4"/>
    <x v="1"/>
    <d v="2024-10-21T00:00:00"/>
    <n v="37873.917206637321"/>
    <n v="31436"/>
  </r>
  <r>
    <x v="0"/>
    <x v="0"/>
    <x v="1"/>
    <d v="2024-10-21T00:00:00"/>
    <n v="45722.719634937268"/>
    <n v="39064"/>
  </r>
  <r>
    <x v="0"/>
    <x v="7"/>
    <x v="3"/>
    <d v="2024-10-20T00:00:00"/>
    <n v="48242.632072832304"/>
    <n v="39369"/>
  </r>
  <r>
    <x v="2"/>
    <x v="0"/>
    <x v="1"/>
    <d v="2024-10-20T00:00:00"/>
    <n v="22604.040957769892"/>
    <n v="18419"/>
  </r>
  <r>
    <x v="2"/>
    <x v="6"/>
    <x v="4"/>
    <d v="2024-10-20T00:00:00"/>
    <n v="35502.831553634671"/>
    <n v="29142"/>
  </r>
  <r>
    <x v="0"/>
    <x v="3"/>
    <x v="4"/>
    <d v="2024-10-19T00:00:00"/>
    <n v="34264.257719426198"/>
    <n v="29750"/>
  </r>
  <r>
    <x v="0"/>
    <x v="6"/>
    <x v="4"/>
    <d v="2024-10-19T00:00:00"/>
    <n v="46059.633677598482"/>
    <n v="40439"/>
  </r>
  <r>
    <x v="2"/>
    <x v="4"/>
    <x v="1"/>
    <d v="2024-10-19T00:00:00"/>
    <n v="26544.54957423318"/>
    <n v="23078"/>
  </r>
  <r>
    <x v="0"/>
    <x v="7"/>
    <x v="3"/>
    <d v="2024-10-19T00:00:00"/>
    <n v="40029.751370741978"/>
    <n v="32933"/>
  </r>
  <r>
    <x v="0"/>
    <x v="5"/>
    <x v="3"/>
    <d v="2024-10-19T00:00:00"/>
    <n v="41120.759997021778"/>
    <n v="32706"/>
  </r>
  <r>
    <x v="2"/>
    <x v="1"/>
    <x v="1"/>
    <d v="2024-10-19T00:00:00"/>
    <n v="24405.155593622218"/>
    <n v="19318"/>
  </r>
  <r>
    <x v="1"/>
    <x v="1"/>
    <x v="4"/>
    <d v="2024-10-18T00:00:00"/>
    <n v="36608.216597633887"/>
    <n v="30822"/>
  </r>
  <r>
    <x v="2"/>
    <x v="9"/>
    <x v="4"/>
    <d v="2024-10-18T00:00:00"/>
    <n v="38954.19227253741"/>
    <n v="32985"/>
  </r>
  <r>
    <x v="0"/>
    <x v="8"/>
    <x v="1"/>
    <d v="2024-10-18T00:00:00"/>
    <n v="33153.29646734993"/>
    <n v="26390"/>
  </r>
  <r>
    <x v="0"/>
    <x v="6"/>
    <x v="1"/>
    <d v="2024-10-18T00:00:00"/>
    <n v="35870.861257404977"/>
    <n v="31496"/>
  </r>
  <r>
    <x v="2"/>
    <x v="7"/>
    <x v="4"/>
    <d v="2024-10-18T00:00:00"/>
    <n v="21559.964633002826"/>
    <n v="17586"/>
  </r>
  <r>
    <x v="2"/>
    <x v="2"/>
    <x v="0"/>
    <d v="2024-10-18T00:00:00"/>
    <n v="41946.895537746466"/>
    <n v="35006"/>
  </r>
  <r>
    <x v="0"/>
    <x v="6"/>
    <x v="3"/>
    <d v="2024-10-18T00:00:00"/>
    <n v="28809.837732981869"/>
    <n v="22739"/>
  </r>
  <r>
    <x v="0"/>
    <x v="4"/>
    <x v="1"/>
    <d v="2024-10-17T00:00:00"/>
    <n v="37456.789916138761"/>
    <n v="31432"/>
  </r>
  <r>
    <x v="0"/>
    <x v="0"/>
    <x v="1"/>
    <d v="2024-10-17T00:00:00"/>
    <n v="43648.6846462135"/>
    <n v="39060"/>
  </r>
  <r>
    <x v="0"/>
    <x v="3"/>
    <x v="4"/>
    <d v="2024-10-17T00:00:00"/>
    <n v="25989.682429463057"/>
    <n v="22993"/>
  </r>
  <r>
    <x v="0"/>
    <x v="7"/>
    <x v="3"/>
    <d v="2024-10-16T00:00:00"/>
    <n v="46247.546397224301"/>
    <n v="39365"/>
  </r>
  <r>
    <x v="0"/>
    <x v="3"/>
    <x v="3"/>
    <d v="2024-10-15T00:00:00"/>
    <n v="47408.251305547608"/>
    <n v="39374"/>
  </r>
  <r>
    <x v="1"/>
    <x v="1"/>
    <x v="3"/>
    <d v="2024-10-15T00:00:00"/>
    <n v="25405.732477712809"/>
    <n v="21549"/>
  </r>
  <r>
    <x v="0"/>
    <x v="8"/>
    <x v="1"/>
    <d v="2024-10-14T00:00:00"/>
    <n v="31891.799475317534"/>
    <n v="26386"/>
  </r>
  <r>
    <x v="0"/>
    <x v="6"/>
    <x v="1"/>
    <d v="2024-10-14T00:00:00"/>
    <n v="35765.059756267699"/>
    <n v="31492"/>
  </r>
  <r>
    <x v="2"/>
    <x v="7"/>
    <x v="4"/>
    <d v="2024-10-14T00:00:00"/>
    <n v="21053.500043370048"/>
    <n v="17582"/>
  </r>
  <r>
    <x v="2"/>
    <x v="2"/>
    <x v="0"/>
    <d v="2024-10-14T00:00:00"/>
    <n v="41064.110731469758"/>
    <n v="35002"/>
  </r>
  <r>
    <x v="0"/>
    <x v="5"/>
    <x v="0"/>
    <d v="2024-10-14T00:00:00"/>
    <n v="25535.502788327987"/>
    <n v="20594"/>
  </r>
  <r>
    <x v="0"/>
    <x v="5"/>
    <x v="1"/>
    <d v="2024-10-14T00:00:00"/>
    <n v="42910.088380118825"/>
    <n v="34609"/>
  </r>
  <r>
    <x v="0"/>
    <x v="8"/>
    <x v="0"/>
    <d v="2024-10-14T00:00:00"/>
    <n v="26386.848104853467"/>
    <n v="22008"/>
  </r>
  <r>
    <x v="0"/>
    <x v="9"/>
    <x v="2"/>
    <d v="2024-10-14T00:00:00"/>
    <n v="42505.060263844221"/>
    <n v="33077"/>
  </r>
  <r>
    <x v="0"/>
    <x v="2"/>
    <x v="0"/>
    <d v="2024-10-14T00:00:00"/>
    <n v="40784.413644839544"/>
    <n v="34827"/>
  </r>
  <r>
    <x v="0"/>
    <x v="3"/>
    <x v="0"/>
    <d v="2024-10-14T00:00:00"/>
    <n v="38815.07653700019"/>
    <n v="33341"/>
  </r>
  <r>
    <x v="0"/>
    <x v="3"/>
    <x v="2"/>
    <d v="2024-10-14T00:00:00"/>
    <n v="38801.913409257315"/>
    <n v="31138"/>
  </r>
  <r>
    <x v="2"/>
    <x v="5"/>
    <x v="4"/>
    <d v="2024-10-14T00:00:00"/>
    <n v="43509.902916681691"/>
    <n v="35357"/>
  </r>
  <r>
    <x v="2"/>
    <x v="8"/>
    <x v="0"/>
    <d v="2024-10-14T00:00:00"/>
    <n v="25137.01723808418"/>
    <n v="20939"/>
  </r>
  <r>
    <x v="2"/>
    <x v="3"/>
    <x v="1"/>
    <d v="2024-10-14T00:00:00"/>
    <n v="46138.968567388169"/>
    <n v="37887"/>
  </r>
  <r>
    <x v="0"/>
    <x v="3"/>
    <x v="4"/>
    <d v="2024-10-13T00:00:00"/>
    <n v="26481.533452478456"/>
    <n v="22989"/>
  </r>
  <r>
    <x v="0"/>
    <x v="7"/>
    <x v="2"/>
    <d v="2024-10-13T00:00:00"/>
    <n v="43384.224204735176"/>
    <n v="35444"/>
  </r>
  <r>
    <x v="0"/>
    <x v="0"/>
    <x v="2"/>
    <d v="2024-10-13T00:00:00"/>
    <n v="45170.863706215765"/>
    <n v="35723"/>
  </r>
  <r>
    <x v="0"/>
    <x v="6"/>
    <x v="4"/>
    <d v="2024-10-13T00:00:00"/>
    <n v="21150.311251016807"/>
    <n v="17241"/>
  </r>
  <r>
    <x v="1"/>
    <x v="7"/>
    <x v="1"/>
    <d v="2024-10-13T00:00:00"/>
    <n v="26155.829807673628"/>
    <n v="19893"/>
  </r>
  <r>
    <x v="1"/>
    <x v="4"/>
    <x v="0"/>
    <d v="2024-10-13T00:00:00"/>
    <n v="32091.366057564421"/>
    <n v="26783"/>
  </r>
  <r>
    <x v="2"/>
    <x v="1"/>
    <x v="4"/>
    <d v="2024-10-13T00:00:00"/>
    <n v="32105.782549690313"/>
    <n v="25750"/>
  </r>
  <r>
    <x v="2"/>
    <x v="0"/>
    <x v="0"/>
    <d v="2024-10-13T00:00:00"/>
    <n v="39836.102988688843"/>
    <n v="32136"/>
  </r>
  <r>
    <x v="0"/>
    <x v="8"/>
    <x v="2"/>
    <d v="2024-10-12T00:00:00"/>
    <n v="23915.954240759776"/>
    <n v="20087"/>
  </r>
  <r>
    <x v="0"/>
    <x v="3"/>
    <x v="3"/>
    <d v="2024-10-11T00:00:00"/>
    <n v="46036.175234272116"/>
    <n v="39370"/>
  </r>
  <r>
    <x v="1"/>
    <x v="1"/>
    <x v="3"/>
    <d v="2024-10-11T00:00:00"/>
    <n v="24881.555906833113"/>
    <n v="21545"/>
  </r>
  <r>
    <x v="2"/>
    <x v="5"/>
    <x v="4"/>
    <d v="2024-10-10T00:00:00"/>
    <n v="31557.629900495336"/>
    <n v="26588"/>
  </r>
  <r>
    <x v="2"/>
    <x v="2"/>
    <x v="4"/>
    <d v="2024-10-10T00:00:00"/>
    <n v="30930.508504485148"/>
    <n v="27345"/>
  </r>
  <r>
    <x v="2"/>
    <x v="1"/>
    <x v="3"/>
    <d v="2024-10-10T00:00:00"/>
    <n v="20494.566755566717"/>
    <n v="16252"/>
  </r>
  <r>
    <x v="0"/>
    <x v="4"/>
    <x v="2"/>
    <d v="2024-10-09T00:00:00"/>
    <n v="42491.488896087045"/>
    <n v="36588"/>
  </r>
  <r>
    <x v="0"/>
    <x v="9"/>
    <x v="3"/>
    <d v="2024-10-09T00:00:00"/>
    <n v="23045.151207215073"/>
    <n v="19069"/>
  </r>
  <r>
    <x v="0"/>
    <x v="3"/>
    <x v="1"/>
    <d v="2024-10-09T00:00:00"/>
    <n v="33329.211689441676"/>
    <n v="29108"/>
  </r>
  <r>
    <x v="1"/>
    <x v="1"/>
    <x v="3"/>
    <d v="2024-10-09T00:00:00"/>
    <n v="38442.166519388069"/>
    <n v="32902"/>
  </r>
  <r>
    <x v="2"/>
    <x v="9"/>
    <x v="4"/>
    <d v="2024-10-09T00:00:00"/>
    <n v="25593.067196748649"/>
    <n v="21833"/>
  </r>
  <r>
    <x v="0"/>
    <x v="8"/>
    <x v="2"/>
    <d v="2024-10-08T00:00:00"/>
    <n v="25288.062710860377"/>
    <n v="20083"/>
  </r>
  <r>
    <x v="2"/>
    <x v="5"/>
    <x v="4"/>
    <d v="2024-10-06T00:00:00"/>
    <n v="32470.862052489345"/>
    <n v="26584"/>
  </r>
  <r>
    <x v="2"/>
    <x v="2"/>
    <x v="4"/>
    <d v="2024-10-06T00:00:00"/>
    <n v="32721.610542894639"/>
    <n v="27341"/>
  </r>
  <r>
    <x v="1"/>
    <x v="3"/>
    <x v="2"/>
    <d v="2024-10-06T00:00:00"/>
    <n v="24258.085110588803"/>
    <n v="18668"/>
  </r>
  <r>
    <x v="0"/>
    <x v="4"/>
    <x v="2"/>
    <d v="2024-10-05T00:00:00"/>
    <n v="42377.407934620926"/>
    <n v="36584"/>
  </r>
  <r>
    <x v="0"/>
    <x v="9"/>
    <x v="3"/>
    <d v="2024-10-05T00:00:00"/>
    <n v="22390.673005607943"/>
    <n v="19065"/>
  </r>
  <r>
    <x v="0"/>
    <x v="3"/>
    <x v="1"/>
    <d v="2024-10-05T00:00:00"/>
    <n v="32819.768946794284"/>
    <n v="29104"/>
  </r>
  <r>
    <x v="1"/>
    <x v="1"/>
    <x v="3"/>
    <d v="2024-10-05T00:00:00"/>
    <n v="37964.02465684709"/>
    <n v="32898"/>
  </r>
  <r>
    <x v="2"/>
    <x v="9"/>
    <x v="4"/>
    <d v="2024-10-05T00:00:00"/>
    <n v="26607.166116031291"/>
    <n v="21829"/>
  </r>
  <r>
    <x v="0"/>
    <x v="8"/>
    <x v="1"/>
    <d v="2024-10-05T00:00:00"/>
    <n v="24321.432531557399"/>
    <n v="19606"/>
  </r>
  <r>
    <x v="0"/>
    <x v="9"/>
    <x v="0"/>
    <d v="2024-10-05T00:00:00"/>
    <n v="44951.923937220126"/>
    <n v="37917"/>
  </r>
  <r>
    <x v="0"/>
    <x v="2"/>
    <x v="1"/>
    <d v="2024-10-05T00:00:00"/>
    <n v="28100.500998767147"/>
    <n v="23987"/>
  </r>
  <r>
    <x v="0"/>
    <x v="3"/>
    <x v="1"/>
    <d v="2024-10-05T00:00:00"/>
    <n v="38740.142981481607"/>
    <n v="31974"/>
  </r>
  <r>
    <x v="2"/>
    <x v="5"/>
    <x v="3"/>
    <d v="2024-10-05T00:00:00"/>
    <n v="31575.507917722374"/>
    <n v="27044"/>
  </r>
  <r>
    <x v="2"/>
    <x v="3"/>
    <x v="3"/>
    <d v="2024-10-05T00:00:00"/>
    <n v="32436.205421049697"/>
    <n v="25969"/>
  </r>
  <r>
    <x v="2"/>
    <x v="4"/>
    <x v="0"/>
    <d v="2024-10-05T00:00:00"/>
    <n v="38445.253787442249"/>
    <n v="29162"/>
  </r>
  <r>
    <x v="0"/>
    <x v="0"/>
    <x v="0"/>
    <d v="2024-10-04T00:00:00"/>
    <n v="39494.904108394141"/>
    <n v="31797"/>
  </r>
  <r>
    <x v="1"/>
    <x v="1"/>
    <x v="4"/>
    <d v="2024-10-04T00:00:00"/>
    <n v="30710.229721033647"/>
    <n v="25405"/>
  </r>
  <r>
    <x v="0"/>
    <x v="4"/>
    <x v="3"/>
    <d v="2024-10-04T00:00:00"/>
    <n v="29480.316286191926"/>
    <n v="25737"/>
  </r>
  <r>
    <x v="0"/>
    <x v="4"/>
    <x v="3"/>
    <d v="2024-10-04T00:00:00"/>
    <n v="29142.762703798555"/>
    <n v="25338"/>
  </r>
  <r>
    <x v="2"/>
    <x v="6"/>
    <x v="1"/>
    <d v="2024-10-04T00:00:00"/>
    <n v="22661.42847679168"/>
    <n v="19262"/>
  </r>
  <r>
    <x v="0"/>
    <x v="5"/>
    <x v="2"/>
    <d v="2024-10-04T00:00:00"/>
    <n v="27972.740847225028"/>
    <n v="22949"/>
  </r>
  <r>
    <x v="0"/>
    <x v="3"/>
    <x v="1"/>
    <d v="2024-10-04T00:00:00"/>
    <n v="40675.443113938483"/>
    <n v="32927"/>
  </r>
  <r>
    <x v="1"/>
    <x v="7"/>
    <x v="0"/>
    <d v="2024-10-04T00:00:00"/>
    <n v="23531.508792385575"/>
    <n v="19129"/>
  </r>
  <r>
    <x v="2"/>
    <x v="5"/>
    <x v="1"/>
    <d v="2024-10-04T00:00:00"/>
    <n v="19963.676556423277"/>
    <n v="15558"/>
  </r>
  <r>
    <x v="2"/>
    <x v="2"/>
    <x v="0"/>
    <d v="2024-10-04T00:00:00"/>
    <n v="48268.088766926172"/>
    <n v="37923"/>
  </r>
  <r>
    <x v="0"/>
    <x v="1"/>
    <x v="0"/>
    <d v="2024-10-03T00:00:00"/>
    <n v="36891.56864031461"/>
    <n v="28862"/>
  </r>
  <r>
    <x v="0"/>
    <x v="6"/>
    <x v="0"/>
    <d v="2024-10-03T00:00:00"/>
    <n v="44752.531131331591"/>
    <n v="35701"/>
  </r>
  <r>
    <x v="2"/>
    <x v="3"/>
    <x v="1"/>
    <d v="2024-10-02T00:00:00"/>
    <n v="47048.277250204366"/>
    <n v="37511"/>
  </r>
  <r>
    <x v="0"/>
    <x v="8"/>
    <x v="1"/>
    <d v="2024-10-01T00:00:00"/>
    <n v="22987.431984581257"/>
    <n v="19602"/>
  </r>
  <r>
    <x v="0"/>
    <x v="9"/>
    <x v="0"/>
    <d v="2024-10-01T00:00:00"/>
    <n v="47226.524848746965"/>
    <n v="37913"/>
  </r>
  <r>
    <x v="0"/>
    <x v="2"/>
    <x v="1"/>
    <d v="2024-10-01T00:00:00"/>
    <n v="27564.961951868383"/>
    <n v="23983"/>
  </r>
  <r>
    <x v="0"/>
    <x v="3"/>
    <x v="1"/>
    <d v="2024-10-01T00:00:00"/>
    <n v="39051.274042868092"/>
    <n v="31970"/>
  </r>
  <r>
    <x v="2"/>
    <x v="5"/>
    <x v="3"/>
    <d v="2024-10-01T00:00:00"/>
    <n v="33665.373524398768"/>
    <n v="27040"/>
  </r>
  <r>
    <x v="2"/>
    <x v="3"/>
    <x v="3"/>
    <d v="2024-10-01T00:00:00"/>
    <n v="30061.282525730036"/>
    <n v="25965"/>
  </r>
  <r>
    <x v="0"/>
    <x v="9"/>
    <x v="3"/>
    <d v="2024-10-01T00:00:00"/>
    <n v="43840.287058497488"/>
    <n v="34937"/>
  </r>
  <r>
    <x v="0"/>
    <x v="3"/>
    <x v="0"/>
    <d v="2024-10-01T00:00:00"/>
    <n v="19679.754349071904"/>
    <n v="16544"/>
  </r>
  <r>
    <x v="0"/>
    <x v="0"/>
    <x v="0"/>
    <d v="2024-09-30T00:00:00"/>
    <n v="36681.688072045479"/>
    <n v="31793"/>
  </r>
  <r>
    <x v="1"/>
    <x v="1"/>
    <x v="4"/>
    <d v="2024-09-30T00:00:00"/>
    <n v="31112.795284114287"/>
    <n v="25401"/>
  </r>
  <r>
    <x v="0"/>
    <x v="4"/>
    <x v="3"/>
    <d v="2024-09-30T00:00:00"/>
    <n v="30121.668314845781"/>
    <n v="25733"/>
  </r>
  <r>
    <x v="0"/>
    <x v="4"/>
    <x v="3"/>
    <d v="2024-09-30T00:00:00"/>
    <n v="30884.590478338039"/>
    <n v="25334"/>
  </r>
  <r>
    <x v="2"/>
    <x v="6"/>
    <x v="1"/>
    <d v="2024-09-30T00:00:00"/>
    <n v="22788.93496107938"/>
    <n v="19258"/>
  </r>
  <r>
    <x v="0"/>
    <x v="0"/>
    <x v="1"/>
    <d v="2024-09-30T00:00:00"/>
    <n v="30542.061127433135"/>
    <n v="26673"/>
  </r>
  <r>
    <x v="1"/>
    <x v="4"/>
    <x v="4"/>
    <d v="2024-09-30T00:00:00"/>
    <n v="26686.52817219606"/>
    <n v="22383"/>
  </r>
  <r>
    <x v="2"/>
    <x v="2"/>
    <x v="1"/>
    <d v="2024-09-30T00:00:00"/>
    <n v="26134.725707994545"/>
    <n v="21534"/>
  </r>
  <r>
    <x v="0"/>
    <x v="4"/>
    <x v="0"/>
    <d v="2024-09-29T00:00:00"/>
    <n v="43714.076005545088"/>
    <n v="35476"/>
  </r>
  <r>
    <x v="0"/>
    <x v="9"/>
    <x v="2"/>
    <d v="2024-09-29T00:00:00"/>
    <n v="34347.58313977834"/>
    <n v="27375"/>
  </r>
  <r>
    <x v="0"/>
    <x v="2"/>
    <x v="0"/>
    <d v="2024-09-29T00:00:00"/>
    <n v="21706.891570029486"/>
    <n v="17555"/>
  </r>
  <r>
    <x v="2"/>
    <x v="7"/>
    <x v="0"/>
    <d v="2024-09-29T00:00:00"/>
    <n v="37946.508131657269"/>
    <n v="32170"/>
  </r>
  <r>
    <x v="2"/>
    <x v="9"/>
    <x v="2"/>
    <d v="2024-09-29T00:00:00"/>
    <n v="19976.702671643037"/>
    <n v="16456"/>
  </r>
  <r>
    <x v="0"/>
    <x v="4"/>
    <x v="4"/>
    <d v="2024-09-29T00:00:00"/>
    <n v="36052.018932677922"/>
    <n v="29744"/>
  </r>
  <r>
    <x v="0"/>
    <x v="2"/>
    <x v="3"/>
    <d v="2024-09-29T00:00:00"/>
    <n v="34386.636909309978"/>
    <n v="27931"/>
  </r>
  <r>
    <x v="0"/>
    <x v="2"/>
    <x v="3"/>
    <d v="2024-09-29T00:00:00"/>
    <n v="43872.7820982427"/>
    <n v="33193"/>
  </r>
  <r>
    <x v="0"/>
    <x v="7"/>
    <x v="3"/>
    <d v="2024-09-28T00:00:00"/>
    <n v="37177.52347003061"/>
    <n v="31967"/>
  </r>
  <r>
    <x v="2"/>
    <x v="4"/>
    <x v="0"/>
    <d v="2024-09-28T00:00:00"/>
    <n v="37468.399699606714"/>
    <n v="29342"/>
  </r>
  <r>
    <x v="2"/>
    <x v="6"/>
    <x v="4"/>
    <d v="2024-09-28T00:00:00"/>
    <n v="19210.30590901032"/>
    <n v="15631"/>
  </r>
  <r>
    <x v="0"/>
    <x v="9"/>
    <x v="3"/>
    <d v="2024-09-27T00:00:00"/>
    <n v="43387.548031989623"/>
    <n v="34933"/>
  </r>
  <r>
    <x v="0"/>
    <x v="3"/>
    <x v="0"/>
    <d v="2024-09-27T00:00:00"/>
    <n v="19017.016831134122"/>
    <n v="16540"/>
  </r>
  <r>
    <x v="0"/>
    <x v="2"/>
    <x v="1"/>
    <d v="2024-09-27T00:00:00"/>
    <n v="48026.278463738825"/>
    <n v="39084"/>
  </r>
  <r>
    <x v="0"/>
    <x v="6"/>
    <x v="0"/>
    <d v="2024-09-27T00:00:00"/>
    <n v="37280.324885598209"/>
    <n v="30857"/>
  </r>
  <r>
    <x v="2"/>
    <x v="3"/>
    <x v="0"/>
    <d v="2024-09-27T00:00:00"/>
    <n v="41760.808539373844"/>
    <n v="32924"/>
  </r>
  <r>
    <x v="0"/>
    <x v="0"/>
    <x v="1"/>
    <d v="2024-09-26T00:00:00"/>
    <n v="30753.970988112393"/>
    <n v="26669"/>
  </r>
  <r>
    <x v="1"/>
    <x v="4"/>
    <x v="4"/>
    <d v="2024-09-26T00:00:00"/>
    <n v="25729.649704141804"/>
    <n v="22379"/>
  </r>
  <r>
    <x v="0"/>
    <x v="0"/>
    <x v="3"/>
    <d v="2024-09-26T00:00:00"/>
    <n v="43085.760490059969"/>
    <n v="33272"/>
  </r>
  <r>
    <x v="2"/>
    <x v="4"/>
    <x v="1"/>
    <d v="2024-09-26T00:00:00"/>
    <n v="31907.740190785586"/>
    <n v="25482"/>
  </r>
  <r>
    <x v="2"/>
    <x v="7"/>
    <x v="3"/>
    <d v="2024-09-26T00:00:00"/>
    <n v="26231.559780871881"/>
    <n v="21584"/>
  </r>
  <r>
    <x v="0"/>
    <x v="4"/>
    <x v="0"/>
    <d v="2024-09-25T00:00:00"/>
    <n v="43917.889875698296"/>
    <n v="35472"/>
  </r>
  <r>
    <x v="0"/>
    <x v="9"/>
    <x v="2"/>
    <d v="2024-09-25T00:00:00"/>
    <n v="31643.978430089301"/>
    <n v="27371"/>
  </r>
  <r>
    <x v="0"/>
    <x v="2"/>
    <x v="0"/>
    <d v="2024-09-25T00:00:00"/>
    <n v="21601.763592350166"/>
    <n v="17551"/>
  </r>
  <r>
    <x v="2"/>
    <x v="7"/>
    <x v="0"/>
    <d v="2024-09-25T00:00:00"/>
    <n v="39646.876684036433"/>
    <n v="32166"/>
  </r>
  <r>
    <x v="2"/>
    <x v="9"/>
    <x v="2"/>
    <d v="2024-09-25T00:00:00"/>
    <n v="19643.040226816727"/>
    <n v="16452"/>
  </r>
  <r>
    <x v="0"/>
    <x v="8"/>
    <x v="3"/>
    <d v="2024-09-25T00:00:00"/>
    <n v="34030.264938948967"/>
    <n v="27931"/>
  </r>
  <r>
    <x v="0"/>
    <x v="9"/>
    <x v="4"/>
    <d v="2024-09-25T00:00:00"/>
    <n v="40117.378867038606"/>
    <n v="34289"/>
  </r>
  <r>
    <x v="0"/>
    <x v="2"/>
    <x v="2"/>
    <d v="2024-09-25T00:00:00"/>
    <n v="43790.786805481097"/>
    <n v="36230"/>
  </r>
  <r>
    <x v="0"/>
    <x v="0"/>
    <x v="2"/>
    <d v="2024-09-25T00:00:00"/>
    <n v="31867.82579405043"/>
    <n v="27097"/>
  </r>
  <r>
    <x v="0"/>
    <x v="6"/>
    <x v="1"/>
    <d v="2024-09-25T00:00:00"/>
    <n v="29731.448963767947"/>
    <n v="22567"/>
  </r>
  <r>
    <x v="2"/>
    <x v="3"/>
    <x v="0"/>
    <d v="2024-09-24T00:00:00"/>
    <n v="49084.003769608171"/>
    <n v="37293"/>
  </r>
  <r>
    <x v="0"/>
    <x v="4"/>
    <x v="0"/>
    <d v="2024-09-23T00:00:00"/>
    <n v="36456.976753461728"/>
    <n v="29828"/>
  </r>
  <r>
    <x v="2"/>
    <x v="9"/>
    <x v="2"/>
    <d v="2024-09-23T00:00:00"/>
    <n v="29253.545490406799"/>
    <n v="22905"/>
  </r>
  <r>
    <x v="2"/>
    <x v="4"/>
    <x v="0"/>
    <d v="2024-09-22T00:00:00"/>
    <n v="19461.43353100682"/>
    <n v="16043"/>
  </r>
  <r>
    <x v="0"/>
    <x v="8"/>
    <x v="3"/>
    <d v="2024-09-21T00:00:00"/>
    <n v="33032.419807720362"/>
    <n v="27927"/>
  </r>
  <r>
    <x v="0"/>
    <x v="9"/>
    <x v="4"/>
    <d v="2024-09-21T00:00:00"/>
    <n v="40864.735062284366"/>
    <n v="34285"/>
  </r>
  <r>
    <x v="0"/>
    <x v="2"/>
    <x v="2"/>
    <d v="2024-09-21T00:00:00"/>
    <n v="45198.1048635275"/>
    <n v="36226"/>
  </r>
  <r>
    <x v="1"/>
    <x v="1"/>
    <x v="1"/>
    <d v="2024-09-21T00:00:00"/>
    <n v="39006.398406777174"/>
    <n v="33620"/>
  </r>
  <r>
    <x v="0"/>
    <x v="4"/>
    <x v="0"/>
    <d v="2024-09-19T00:00:00"/>
    <n v="34585.161494716674"/>
    <n v="29824"/>
  </r>
  <r>
    <x v="1"/>
    <x v="1"/>
    <x v="1"/>
    <d v="2024-09-17T00:00:00"/>
    <n v="39564.527946372364"/>
    <n v="33616"/>
  </r>
  <r>
    <x v="2"/>
    <x v="0"/>
    <x v="0"/>
    <d v="2024-09-16T00:00:00"/>
    <n v="49692.097329247539"/>
    <n v="40660"/>
  </r>
  <r>
    <x v="2"/>
    <x v="5"/>
    <x v="4"/>
    <d v="2024-09-15T00:00:00"/>
    <n v="24158.244269973733"/>
    <n v="20260"/>
  </r>
  <r>
    <x v="1"/>
    <x v="7"/>
    <x v="1"/>
    <d v="2024-09-14T00:00:00"/>
    <n v="44264.043055415743"/>
    <n v="35230"/>
  </r>
  <r>
    <x v="0"/>
    <x v="8"/>
    <x v="3"/>
    <d v="2024-09-13T00:00:00"/>
    <n v="31861.183855537503"/>
    <n v="27461"/>
  </r>
  <r>
    <x v="2"/>
    <x v="0"/>
    <x v="0"/>
    <d v="2024-09-12T00:00:00"/>
    <n v="50782.541881704557"/>
    <n v="40656"/>
  </r>
  <r>
    <x v="2"/>
    <x v="5"/>
    <x v="4"/>
    <d v="2024-09-11T00:00:00"/>
    <n v="24511.077666738303"/>
    <n v="20256"/>
  </r>
  <r>
    <x v="2"/>
    <x v="0"/>
    <x v="0"/>
    <d v="2024-09-10T00:00:00"/>
    <n v="28886.701962807438"/>
    <n v="24042"/>
  </r>
  <r>
    <x v="0"/>
    <x v="8"/>
    <x v="1"/>
    <d v="2024-09-08T00:00:00"/>
    <n v="41839.152229662119"/>
    <n v="33658"/>
  </r>
  <r>
    <x v="0"/>
    <x v="8"/>
    <x v="4"/>
    <d v="2024-09-07T00:00:00"/>
    <n v="27264.554831009958"/>
    <n v="23625"/>
  </r>
  <r>
    <x v="0"/>
    <x v="4"/>
    <x v="3"/>
    <d v="2024-09-07T00:00:00"/>
    <n v="37366.795978445582"/>
    <n v="29452"/>
  </r>
  <r>
    <x v="2"/>
    <x v="0"/>
    <x v="4"/>
    <d v="2024-09-07T00:00:00"/>
    <n v="38391.394910279414"/>
    <n v="31132"/>
  </r>
  <r>
    <x v="2"/>
    <x v="0"/>
    <x v="0"/>
    <d v="2024-09-06T00:00:00"/>
    <n v="29463.896653456766"/>
    <n v="24038"/>
  </r>
  <r>
    <x v="0"/>
    <x v="2"/>
    <x v="3"/>
    <d v="2024-09-06T00:00:00"/>
    <n v="41861.473755798157"/>
    <n v="33231"/>
  </r>
  <r>
    <x v="2"/>
    <x v="8"/>
    <x v="1"/>
    <d v="2024-09-06T00:00:00"/>
    <n v="30797.728577087342"/>
    <n v="25682"/>
  </r>
  <r>
    <x v="2"/>
    <x v="3"/>
    <x v="0"/>
    <d v="2024-09-06T00:00:00"/>
    <n v="33515.542026534007"/>
    <n v="26760"/>
  </r>
  <r>
    <x v="0"/>
    <x v="4"/>
    <x v="4"/>
    <d v="2024-09-06T00:00:00"/>
    <n v="47618.988116147448"/>
    <n v="35858"/>
  </r>
  <r>
    <x v="0"/>
    <x v="1"/>
    <x v="3"/>
    <d v="2024-09-05T00:00:00"/>
    <n v="42117.317019429953"/>
    <n v="34337"/>
  </r>
  <r>
    <x v="0"/>
    <x v="5"/>
    <x v="0"/>
    <d v="2024-09-05T00:00:00"/>
    <n v="43144.731523992326"/>
    <n v="35460"/>
  </r>
  <r>
    <x v="0"/>
    <x v="4"/>
    <x v="2"/>
    <d v="2024-09-05T00:00:00"/>
    <n v="32162.669078026182"/>
    <n v="26274"/>
  </r>
  <r>
    <x v="0"/>
    <x v="2"/>
    <x v="3"/>
    <d v="2024-09-05T00:00:00"/>
    <n v="28792.900117610588"/>
    <n v="22850"/>
  </r>
  <r>
    <x v="0"/>
    <x v="4"/>
    <x v="2"/>
    <d v="2024-09-05T00:00:00"/>
    <n v="29966.501930831098"/>
    <n v="23349"/>
  </r>
  <r>
    <x v="0"/>
    <x v="8"/>
    <x v="4"/>
    <d v="2024-09-03T00:00:00"/>
    <n v="27338.357487543693"/>
    <n v="23621"/>
  </r>
  <r>
    <x v="0"/>
    <x v="2"/>
    <x v="3"/>
    <d v="2024-09-02T00:00:00"/>
    <n v="39540.591226087861"/>
    <n v="33227"/>
  </r>
  <r>
    <x v="2"/>
    <x v="8"/>
    <x v="1"/>
    <d v="2024-09-02T00:00:00"/>
    <n v="30047.769392085767"/>
    <n v="25678"/>
  </r>
  <r>
    <x v="2"/>
    <x v="3"/>
    <x v="0"/>
    <d v="2024-09-02T00:00:00"/>
    <n v="32855.918838572965"/>
    <n v="26756"/>
  </r>
  <r>
    <x v="0"/>
    <x v="7"/>
    <x v="2"/>
    <d v="2024-09-02T00:00:00"/>
    <n v="32052.697249899458"/>
    <n v="25354"/>
  </r>
  <r>
    <x v="0"/>
    <x v="3"/>
    <x v="3"/>
    <d v="2024-09-02T00:00:00"/>
    <n v="22828.050006807385"/>
    <n v="18494"/>
  </r>
  <r>
    <x v="0"/>
    <x v="3"/>
    <x v="1"/>
    <d v="2024-09-02T00:00:00"/>
    <n v="28216.305305670336"/>
    <n v="21607"/>
  </r>
  <r>
    <x v="0"/>
    <x v="1"/>
    <x v="3"/>
    <d v="2024-09-01T00:00:00"/>
    <n v="41410.84639017997"/>
    <n v="34333"/>
  </r>
  <r>
    <x v="0"/>
    <x v="5"/>
    <x v="0"/>
    <d v="2024-09-01T00:00:00"/>
    <n v="44402.931922237134"/>
    <n v="35456"/>
  </r>
  <r>
    <x v="0"/>
    <x v="4"/>
    <x v="2"/>
    <d v="2024-09-01T00:00:00"/>
    <n v="31832.727479826008"/>
    <n v="26270"/>
  </r>
  <r>
    <x v="0"/>
    <x v="5"/>
    <x v="3"/>
    <d v="2024-09-01T00:00:00"/>
    <n v="36158.141961485584"/>
    <n v="31189"/>
  </r>
  <r>
    <x v="0"/>
    <x v="5"/>
    <x v="4"/>
    <d v="2024-09-01T00:00:00"/>
    <n v="24841.893997928455"/>
    <n v="19781"/>
  </r>
  <r>
    <x v="0"/>
    <x v="8"/>
    <x v="1"/>
    <d v="2024-09-01T00:00:00"/>
    <n v="24191.549360351124"/>
    <n v="19670"/>
  </r>
  <r>
    <x v="0"/>
    <x v="2"/>
    <x v="1"/>
    <d v="2024-09-01T00:00:00"/>
    <n v="19039.41400668124"/>
    <n v="16019"/>
  </r>
  <r>
    <x v="1"/>
    <x v="5"/>
    <x v="2"/>
    <d v="2024-09-01T00:00:00"/>
    <n v="22436.019373475028"/>
    <n v="18675"/>
  </r>
  <r>
    <x v="0"/>
    <x v="4"/>
    <x v="0"/>
    <d v="2024-09-01T00:00:00"/>
    <n v="28411.080786944676"/>
    <n v="21891"/>
  </r>
  <r>
    <x v="2"/>
    <x v="2"/>
    <x v="3"/>
    <d v="2024-09-01T00:00:00"/>
    <n v="19625.477183907908"/>
    <n v="15950"/>
  </r>
  <r>
    <x v="2"/>
    <x v="7"/>
    <x v="0"/>
    <d v="2024-08-31T00:00:00"/>
    <n v="29204.826145797077"/>
    <n v="23816"/>
  </r>
  <r>
    <x v="0"/>
    <x v="6"/>
    <x v="0"/>
    <d v="2024-08-30T00:00:00"/>
    <n v="32656.465264348164"/>
    <n v="25936"/>
  </r>
  <r>
    <x v="0"/>
    <x v="6"/>
    <x v="0"/>
    <d v="2024-08-27T00:00:00"/>
    <n v="48539.538813312989"/>
    <n v="39101"/>
  </r>
  <r>
    <x v="0"/>
    <x v="8"/>
    <x v="2"/>
    <d v="2024-08-25T00:00:00"/>
    <n v="33351.01931473345"/>
    <n v="26653"/>
  </r>
  <r>
    <x v="2"/>
    <x v="5"/>
    <x v="2"/>
    <d v="2024-08-25T00:00:00"/>
    <n v="28697.093160931123"/>
    <n v="23002"/>
  </r>
  <r>
    <x v="2"/>
    <x v="5"/>
    <x v="4"/>
    <d v="2024-08-25T00:00:00"/>
    <n v="39823.505980200091"/>
    <n v="31785"/>
  </r>
  <r>
    <x v="0"/>
    <x v="7"/>
    <x v="4"/>
    <d v="2024-08-24T00:00:00"/>
    <n v="34195.737536472392"/>
    <n v="29228"/>
  </r>
  <r>
    <x v="0"/>
    <x v="7"/>
    <x v="4"/>
    <d v="2024-08-24T00:00:00"/>
    <n v="22774.225353549886"/>
    <n v="18748"/>
  </r>
  <r>
    <x v="0"/>
    <x v="0"/>
    <x v="3"/>
    <d v="2024-08-24T00:00:00"/>
    <n v="40322.350534972247"/>
    <n v="30804"/>
  </r>
  <r>
    <x v="2"/>
    <x v="6"/>
    <x v="3"/>
    <d v="2024-08-24T00:00:00"/>
    <n v="36914.756902194895"/>
    <n v="29127"/>
  </r>
  <r>
    <x v="0"/>
    <x v="6"/>
    <x v="0"/>
    <d v="2024-08-23T00:00:00"/>
    <n v="46242.193291056188"/>
    <n v="39097"/>
  </r>
  <r>
    <x v="0"/>
    <x v="9"/>
    <x v="4"/>
    <d v="2024-08-23T00:00:00"/>
    <n v="21770.921968250888"/>
    <n v="18962"/>
  </r>
  <r>
    <x v="0"/>
    <x v="7"/>
    <x v="4"/>
    <d v="2024-08-23T00:00:00"/>
    <n v="26247.865123765434"/>
    <n v="21274"/>
  </r>
  <r>
    <x v="0"/>
    <x v="1"/>
    <x v="4"/>
    <d v="2024-08-23T00:00:00"/>
    <n v="48009.982912054482"/>
    <n v="36570"/>
  </r>
  <r>
    <x v="0"/>
    <x v="3"/>
    <x v="2"/>
    <d v="2024-08-22T00:00:00"/>
    <n v="36663.208875712735"/>
    <n v="30722"/>
  </r>
  <r>
    <x v="0"/>
    <x v="8"/>
    <x v="3"/>
    <d v="2024-08-21T00:00:00"/>
    <n v="33301.54414932042"/>
    <n v="27577"/>
  </r>
  <r>
    <x v="0"/>
    <x v="5"/>
    <x v="3"/>
    <d v="2024-08-20T00:00:00"/>
    <n v="31404.597761909325"/>
    <n v="26972"/>
  </r>
  <r>
    <x v="0"/>
    <x v="5"/>
    <x v="0"/>
    <d v="2024-08-20T00:00:00"/>
    <n v="21911.772370314968"/>
    <n v="17301"/>
  </r>
  <r>
    <x v="0"/>
    <x v="8"/>
    <x v="1"/>
    <d v="2024-08-20T00:00:00"/>
    <n v="31930.983292078927"/>
    <n v="25907"/>
  </r>
  <r>
    <x v="0"/>
    <x v="8"/>
    <x v="2"/>
    <d v="2024-08-20T00:00:00"/>
    <n v="31886.801375041541"/>
    <n v="25730"/>
  </r>
  <r>
    <x v="0"/>
    <x v="9"/>
    <x v="4"/>
    <d v="2024-08-20T00:00:00"/>
    <n v="36047.5789076605"/>
    <n v="27082"/>
  </r>
  <r>
    <x v="0"/>
    <x v="2"/>
    <x v="4"/>
    <d v="2024-08-20T00:00:00"/>
    <n v="38646.039648698163"/>
    <n v="31160"/>
  </r>
  <r>
    <x v="0"/>
    <x v="3"/>
    <x v="4"/>
    <d v="2024-08-20T00:00:00"/>
    <n v="37868.145821111415"/>
    <n v="29769"/>
  </r>
  <r>
    <x v="2"/>
    <x v="8"/>
    <x v="3"/>
    <d v="2024-08-20T00:00:00"/>
    <n v="44072.609711326702"/>
    <n v="34338"/>
  </r>
  <r>
    <x v="2"/>
    <x v="9"/>
    <x v="3"/>
    <d v="2024-08-20T00:00:00"/>
    <n v="37505.542230441766"/>
    <n v="32050"/>
  </r>
  <r>
    <x v="2"/>
    <x v="2"/>
    <x v="1"/>
    <d v="2024-08-20T00:00:00"/>
    <n v="20595.779587248457"/>
    <n v="16344"/>
  </r>
  <r>
    <x v="2"/>
    <x v="3"/>
    <x v="1"/>
    <d v="2024-08-20T00:00:00"/>
    <n v="33995.893390428697"/>
    <n v="25987"/>
  </r>
  <r>
    <x v="0"/>
    <x v="9"/>
    <x v="4"/>
    <d v="2024-08-19T00:00:00"/>
    <n v="22605.764904378946"/>
    <n v="18958"/>
  </r>
  <r>
    <x v="0"/>
    <x v="6"/>
    <x v="4"/>
    <d v="2024-08-19T00:00:00"/>
    <n v="34989.330510901375"/>
    <n v="29342"/>
  </r>
  <r>
    <x v="0"/>
    <x v="7"/>
    <x v="0"/>
    <d v="2024-08-19T00:00:00"/>
    <n v="33829.620892127765"/>
    <n v="26803"/>
  </r>
  <r>
    <x v="0"/>
    <x v="1"/>
    <x v="1"/>
    <d v="2024-08-19T00:00:00"/>
    <n v="23331.746812563986"/>
    <n v="18869"/>
  </r>
  <r>
    <x v="0"/>
    <x v="1"/>
    <x v="1"/>
    <d v="2024-08-19T00:00:00"/>
    <n v="31939.14798711659"/>
    <n v="25817"/>
  </r>
  <r>
    <x v="0"/>
    <x v="4"/>
    <x v="4"/>
    <d v="2024-08-19T00:00:00"/>
    <n v="45002.068004980087"/>
    <n v="33991"/>
  </r>
  <r>
    <x v="0"/>
    <x v="4"/>
    <x v="1"/>
    <d v="2024-08-19T00:00:00"/>
    <n v="36458.433076093919"/>
    <n v="30806"/>
  </r>
  <r>
    <x v="0"/>
    <x v="0"/>
    <x v="3"/>
    <d v="2024-08-19T00:00:00"/>
    <n v="26401.627480847619"/>
    <n v="21455"/>
  </r>
  <r>
    <x v="0"/>
    <x v="6"/>
    <x v="4"/>
    <d v="2024-08-19T00:00:00"/>
    <n v="34358.777718717887"/>
    <n v="28681"/>
  </r>
  <r>
    <x v="2"/>
    <x v="7"/>
    <x v="0"/>
    <d v="2024-08-19T00:00:00"/>
    <n v="33394.306803686741"/>
    <n v="28483"/>
  </r>
  <r>
    <x v="2"/>
    <x v="0"/>
    <x v="0"/>
    <d v="2024-08-19T00:00:00"/>
    <n v="30763.108730196811"/>
    <n v="23896"/>
  </r>
  <r>
    <x v="2"/>
    <x v="6"/>
    <x v="4"/>
    <d v="2024-08-19T00:00:00"/>
    <n v="22788.767533398066"/>
    <n v="18333"/>
  </r>
  <r>
    <x v="0"/>
    <x v="3"/>
    <x v="2"/>
    <d v="2024-08-18T00:00:00"/>
    <n v="37274.677871260756"/>
    <n v="30718"/>
  </r>
  <r>
    <x v="0"/>
    <x v="7"/>
    <x v="1"/>
    <d v="2024-08-18T00:00:00"/>
    <n v="40019.587972580368"/>
    <n v="34441"/>
  </r>
  <r>
    <x v="0"/>
    <x v="1"/>
    <x v="0"/>
    <d v="2024-08-18T00:00:00"/>
    <n v="39218.847578045432"/>
    <n v="33678"/>
  </r>
  <r>
    <x v="0"/>
    <x v="5"/>
    <x v="4"/>
    <d v="2024-08-18T00:00:00"/>
    <n v="31916.521037567436"/>
    <n v="27510"/>
  </r>
  <r>
    <x v="2"/>
    <x v="4"/>
    <x v="2"/>
    <d v="2024-08-18T00:00:00"/>
    <n v="42228.528701711606"/>
    <n v="35887"/>
  </r>
  <r>
    <x v="0"/>
    <x v="9"/>
    <x v="3"/>
    <d v="2024-08-18T00:00:00"/>
    <n v="37072.824300098197"/>
    <n v="31648"/>
  </r>
  <r>
    <x v="0"/>
    <x v="2"/>
    <x v="4"/>
    <d v="2024-08-18T00:00:00"/>
    <n v="44508.928768499638"/>
    <n v="35054"/>
  </r>
  <r>
    <x v="0"/>
    <x v="6"/>
    <x v="2"/>
    <d v="2024-08-18T00:00:00"/>
    <n v="40973.145566360079"/>
    <n v="32787"/>
  </r>
  <r>
    <x v="2"/>
    <x v="8"/>
    <x v="2"/>
    <d v="2024-08-18T00:00:00"/>
    <n v="23656.689222321293"/>
    <n v="19232"/>
  </r>
  <r>
    <x v="2"/>
    <x v="0"/>
    <x v="4"/>
    <d v="2024-08-18T00:00:00"/>
    <n v="38173.062131860919"/>
    <n v="32461"/>
  </r>
  <r>
    <x v="2"/>
    <x v="3"/>
    <x v="0"/>
    <d v="2024-08-18T00:00:00"/>
    <n v="37768.429916989633"/>
    <n v="32104"/>
  </r>
  <r>
    <x v="0"/>
    <x v="9"/>
    <x v="3"/>
    <d v="2024-08-17T00:00:00"/>
    <n v="36277.468359925202"/>
    <n v="29336"/>
  </r>
  <r>
    <x v="0"/>
    <x v="6"/>
    <x v="0"/>
    <d v="2024-08-17T00:00:00"/>
    <n v="31361.390594534136"/>
    <n v="24137"/>
  </r>
  <r>
    <x v="0"/>
    <x v="6"/>
    <x v="4"/>
    <d v="2024-08-15T00:00:00"/>
    <n v="35544.417342453518"/>
    <n v="29338"/>
  </r>
  <r>
    <x v="0"/>
    <x v="9"/>
    <x v="0"/>
    <d v="2024-08-14T00:00:00"/>
    <n v="23114.075467348906"/>
    <n v="20254"/>
  </r>
  <r>
    <x v="1"/>
    <x v="2"/>
    <x v="3"/>
    <d v="2024-08-14T00:00:00"/>
    <n v="48257.635356379236"/>
    <n v="39389"/>
  </r>
  <r>
    <x v="0"/>
    <x v="9"/>
    <x v="3"/>
    <d v="2024-08-13T00:00:00"/>
    <n v="36469.224230485095"/>
    <n v="29332"/>
  </r>
  <r>
    <x v="0"/>
    <x v="0"/>
    <x v="1"/>
    <d v="2024-08-12T00:00:00"/>
    <n v="40176.29921587609"/>
    <n v="33208"/>
  </r>
  <r>
    <x v="2"/>
    <x v="0"/>
    <x v="4"/>
    <d v="2024-08-12T00:00:00"/>
    <n v="33184.778012832117"/>
    <n v="27601"/>
  </r>
  <r>
    <x v="0"/>
    <x v="1"/>
    <x v="0"/>
    <d v="2024-08-11T00:00:00"/>
    <n v="21301.882312030713"/>
    <n v="18518"/>
  </r>
  <r>
    <x v="2"/>
    <x v="2"/>
    <x v="4"/>
    <d v="2024-08-11T00:00:00"/>
    <n v="42801.291377703245"/>
    <n v="34574"/>
  </r>
  <r>
    <x v="0"/>
    <x v="9"/>
    <x v="0"/>
    <d v="2024-08-10T00:00:00"/>
    <n v="23443.05338270717"/>
    <n v="20250"/>
  </r>
  <r>
    <x v="1"/>
    <x v="2"/>
    <x v="3"/>
    <d v="2024-08-10T00:00:00"/>
    <n v="47995.368383791181"/>
    <n v="39385"/>
  </r>
  <r>
    <x v="0"/>
    <x v="3"/>
    <x v="0"/>
    <d v="2024-08-09T00:00:00"/>
    <n v="46888.765397815805"/>
    <n v="36819"/>
  </r>
  <r>
    <x v="0"/>
    <x v="6"/>
    <x v="4"/>
    <d v="2024-08-09T00:00:00"/>
    <n v="38685.770357501504"/>
    <n v="31520"/>
  </r>
  <r>
    <x v="0"/>
    <x v="0"/>
    <x v="1"/>
    <d v="2024-08-08T00:00:00"/>
    <n v="38943.867914441042"/>
    <n v="33204"/>
  </r>
  <r>
    <x v="2"/>
    <x v="0"/>
    <x v="4"/>
    <d v="2024-08-08T00:00:00"/>
    <n v="33797.775857832305"/>
    <n v="27597"/>
  </r>
  <r>
    <x v="2"/>
    <x v="1"/>
    <x v="1"/>
    <d v="2024-08-08T00:00:00"/>
    <n v="32660.565609443911"/>
    <n v="28396"/>
  </r>
  <r>
    <x v="0"/>
    <x v="1"/>
    <x v="0"/>
    <d v="2024-08-07T00:00:00"/>
    <n v="22360.943752050789"/>
    <n v="18514"/>
  </r>
  <r>
    <x v="0"/>
    <x v="5"/>
    <x v="3"/>
    <d v="2024-08-06T00:00:00"/>
    <n v="22806.273711012003"/>
    <n v="19439"/>
  </r>
  <r>
    <x v="0"/>
    <x v="6"/>
    <x v="1"/>
    <d v="2024-08-05T00:00:00"/>
    <n v="27242.389482968843"/>
    <n v="21712"/>
  </r>
  <r>
    <x v="2"/>
    <x v="1"/>
    <x v="0"/>
    <d v="2024-08-05T00:00:00"/>
    <n v="32223.338243654729"/>
    <n v="25884"/>
  </r>
  <r>
    <x v="2"/>
    <x v="1"/>
    <x v="1"/>
    <d v="2024-08-04T00:00:00"/>
    <n v="33212.871713553381"/>
    <n v="28392"/>
  </r>
  <r>
    <x v="0"/>
    <x v="5"/>
    <x v="3"/>
    <d v="2024-08-04T00:00:00"/>
    <n v="20582.103096454739"/>
    <n v="16785"/>
  </r>
  <r>
    <x v="0"/>
    <x v="9"/>
    <x v="2"/>
    <d v="2024-08-04T00:00:00"/>
    <n v="36838.666098092115"/>
    <n v="28151"/>
  </r>
  <r>
    <x v="2"/>
    <x v="5"/>
    <x v="1"/>
    <d v="2024-08-04T00:00:00"/>
    <n v="32641.448654619329"/>
    <n v="24540"/>
  </r>
  <r>
    <x v="0"/>
    <x v="5"/>
    <x v="3"/>
    <d v="2024-08-02T00:00:00"/>
    <n v="22556.026059396307"/>
    <n v="19435"/>
  </r>
  <r>
    <x v="2"/>
    <x v="6"/>
    <x v="4"/>
    <d v="2024-08-02T00:00:00"/>
    <n v="38802.856687228872"/>
    <n v="30487"/>
  </r>
  <r>
    <x v="0"/>
    <x v="6"/>
    <x v="1"/>
    <d v="2024-08-01T00:00:00"/>
    <n v="26589.063840382634"/>
    <n v="21708"/>
  </r>
  <r>
    <x v="2"/>
    <x v="1"/>
    <x v="0"/>
    <d v="2024-08-01T00:00:00"/>
    <n v="30409.661289615095"/>
    <n v="25880"/>
  </r>
  <r>
    <x v="0"/>
    <x v="6"/>
    <x v="1"/>
    <d v="2024-08-01T00:00:00"/>
    <n v="25595.466289733256"/>
    <n v="20121"/>
  </r>
  <r>
    <x v="0"/>
    <x v="9"/>
    <x v="0"/>
    <d v="2024-07-29T00:00:00"/>
    <n v="42616.067615192689"/>
    <n v="35830"/>
  </r>
  <r>
    <x v="1"/>
    <x v="6"/>
    <x v="0"/>
    <d v="2024-07-28T00:00:00"/>
    <n v="33784.478335463937"/>
    <n v="27400"/>
  </r>
  <r>
    <x v="2"/>
    <x v="7"/>
    <x v="1"/>
    <d v="2024-07-28T00:00:00"/>
    <n v="21216.701247033147"/>
    <n v="18229"/>
  </r>
  <r>
    <x v="0"/>
    <x v="1"/>
    <x v="0"/>
    <d v="2024-07-28T00:00:00"/>
    <n v="46531.913409631779"/>
    <n v="36539"/>
  </r>
  <r>
    <x v="2"/>
    <x v="2"/>
    <x v="1"/>
    <d v="2024-07-28T00:00:00"/>
    <n v="35451.68103410591"/>
    <n v="29379"/>
  </r>
  <r>
    <x v="2"/>
    <x v="2"/>
    <x v="2"/>
    <d v="2024-07-28T00:00:00"/>
    <n v="49085.051463754236"/>
    <n v="36596"/>
  </r>
  <r>
    <x v="0"/>
    <x v="7"/>
    <x v="2"/>
    <d v="2024-07-27T00:00:00"/>
    <n v="26305.632486869334"/>
    <n v="21904"/>
  </r>
  <r>
    <x v="0"/>
    <x v="7"/>
    <x v="1"/>
    <d v="2024-07-27T00:00:00"/>
    <n v="39218.375691071436"/>
    <n v="31316"/>
  </r>
  <r>
    <x v="0"/>
    <x v="1"/>
    <x v="1"/>
    <d v="2024-07-27T00:00:00"/>
    <n v="42246.848656939961"/>
    <n v="32858"/>
  </r>
  <r>
    <x v="0"/>
    <x v="5"/>
    <x v="2"/>
    <d v="2024-07-27T00:00:00"/>
    <n v="23867.226261079672"/>
    <n v="19094"/>
  </r>
  <r>
    <x v="1"/>
    <x v="4"/>
    <x v="2"/>
    <d v="2024-07-27T00:00:00"/>
    <n v="38444.818049895788"/>
    <n v="29909"/>
  </r>
  <r>
    <x v="0"/>
    <x v="6"/>
    <x v="2"/>
    <d v="2024-07-26T00:00:00"/>
    <n v="31566.138655466744"/>
    <n v="24245"/>
  </r>
  <r>
    <x v="0"/>
    <x v="6"/>
    <x v="1"/>
    <d v="2024-07-26T00:00:00"/>
    <n v="30242.988012506146"/>
    <n v="24445"/>
  </r>
  <r>
    <x v="0"/>
    <x v="9"/>
    <x v="0"/>
    <d v="2024-07-25T00:00:00"/>
    <n v="45196.041485024369"/>
    <n v="35826"/>
  </r>
  <r>
    <x v="0"/>
    <x v="1"/>
    <x v="3"/>
    <d v="2024-07-25T00:00:00"/>
    <n v="36817.351112948149"/>
    <n v="29454"/>
  </r>
  <r>
    <x v="1"/>
    <x v="6"/>
    <x v="0"/>
    <d v="2024-07-24T00:00:00"/>
    <n v="32756.978937896973"/>
    <n v="27396"/>
  </r>
  <r>
    <x v="2"/>
    <x v="7"/>
    <x v="1"/>
    <d v="2024-07-24T00:00:00"/>
    <n v="20904.852737481691"/>
    <n v="18225"/>
  </r>
  <r>
    <x v="0"/>
    <x v="5"/>
    <x v="1"/>
    <d v="2024-07-24T00:00:00"/>
    <n v="21513.401857239704"/>
    <n v="17722"/>
  </r>
  <r>
    <x v="0"/>
    <x v="2"/>
    <x v="0"/>
    <d v="2024-07-24T00:00:00"/>
    <n v="34841.521797966532"/>
    <n v="29369"/>
  </r>
  <r>
    <x v="2"/>
    <x v="3"/>
    <x v="4"/>
    <d v="2024-07-24T00:00:00"/>
    <n v="38472.602269251627"/>
    <n v="30401"/>
  </r>
  <r>
    <x v="0"/>
    <x v="0"/>
    <x v="4"/>
    <d v="2024-07-24T00:00:00"/>
    <n v="35915.258288082136"/>
    <n v="26739"/>
  </r>
  <r>
    <x v="0"/>
    <x v="6"/>
    <x v="1"/>
    <d v="2024-07-24T00:00:00"/>
    <n v="20147.035373631265"/>
    <n v="16666"/>
  </r>
  <r>
    <x v="0"/>
    <x v="7"/>
    <x v="2"/>
    <d v="2024-07-23T00:00:00"/>
    <n v="26989.31761916426"/>
    <n v="21900"/>
  </r>
  <r>
    <x v="2"/>
    <x v="0"/>
    <x v="2"/>
    <d v="2024-07-23T00:00:00"/>
    <n v="29727.914850790556"/>
    <n v="25528"/>
  </r>
  <r>
    <x v="2"/>
    <x v="3"/>
    <x v="3"/>
    <d v="2024-07-21T00:00:00"/>
    <n v="23318.537432802004"/>
    <n v="18072"/>
  </r>
  <r>
    <x v="0"/>
    <x v="5"/>
    <x v="1"/>
    <d v="2024-07-20T00:00:00"/>
    <n v="20986.639427170889"/>
    <n v="17718"/>
  </r>
  <r>
    <x v="0"/>
    <x v="2"/>
    <x v="0"/>
    <d v="2024-07-20T00:00:00"/>
    <n v="35433.691118083603"/>
    <n v="29365"/>
  </r>
  <r>
    <x v="2"/>
    <x v="3"/>
    <x v="4"/>
    <d v="2024-07-20T00:00:00"/>
    <n v="36172.470047590708"/>
    <n v="30397"/>
  </r>
  <r>
    <x v="2"/>
    <x v="5"/>
    <x v="4"/>
    <d v="2024-07-20T00:00:00"/>
    <n v="36533.421317992295"/>
    <n v="28718"/>
  </r>
  <r>
    <x v="0"/>
    <x v="4"/>
    <x v="3"/>
    <d v="2024-07-20T00:00:00"/>
    <n v="34882.656173046722"/>
    <n v="26783"/>
  </r>
  <r>
    <x v="2"/>
    <x v="0"/>
    <x v="2"/>
    <d v="2024-07-19T00:00:00"/>
    <n v="29419.818349943242"/>
    <n v="25524"/>
  </r>
  <r>
    <x v="2"/>
    <x v="9"/>
    <x v="4"/>
    <d v="2024-07-19T00:00:00"/>
    <n v="31557.70733887262"/>
    <n v="24540"/>
  </r>
  <r>
    <x v="0"/>
    <x v="4"/>
    <x v="3"/>
    <d v="2024-07-18T00:00:00"/>
    <n v="38302.750272217439"/>
    <n v="31301"/>
  </r>
  <r>
    <x v="0"/>
    <x v="6"/>
    <x v="2"/>
    <d v="2024-07-18T00:00:00"/>
    <n v="40451.3537976316"/>
    <n v="34360"/>
  </r>
  <r>
    <x v="2"/>
    <x v="4"/>
    <x v="2"/>
    <d v="2024-07-16T00:00:00"/>
    <n v="35978.320408808322"/>
    <n v="29240"/>
  </r>
  <r>
    <x v="0"/>
    <x v="7"/>
    <x v="4"/>
    <d v="2024-07-16T00:00:00"/>
    <n v="50118.876723091467"/>
    <n v="39077"/>
  </r>
  <r>
    <x v="0"/>
    <x v="5"/>
    <x v="3"/>
    <d v="2024-07-16T00:00:00"/>
    <n v="36472.051180697257"/>
    <n v="30990"/>
  </r>
  <r>
    <x v="0"/>
    <x v="6"/>
    <x v="3"/>
    <d v="2024-07-15T00:00:00"/>
    <n v="33341.776001795632"/>
    <n v="26485"/>
  </r>
  <r>
    <x v="0"/>
    <x v="2"/>
    <x v="3"/>
    <d v="2024-07-14T00:00:00"/>
    <n v="23437.464709190073"/>
    <n v="19155"/>
  </r>
  <r>
    <x v="0"/>
    <x v="5"/>
    <x v="1"/>
    <d v="2024-07-14T00:00:00"/>
    <n v="22178.432516781231"/>
    <n v="16934"/>
  </r>
  <r>
    <x v="0"/>
    <x v="8"/>
    <x v="1"/>
    <d v="2024-07-14T00:00:00"/>
    <n v="39482.357169748218"/>
    <n v="30924"/>
  </r>
  <r>
    <x v="0"/>
    <x v="8"/>
    <x v="0"/>
    <d v="2024-07-14T00:00:00"/>
    <n v="24159.151385008379"/>
    <n v="19389"/>
  </r>
  <r>
    <x v="0"/>
    <x v="9"/>
    <x v="3"/>
    <d v="2024-07-14T00:00:00"/>
    <n v="30117.976327940887"/>
    <n v="24496"/>
  </r>
  <r>
    <x v="0"/>
    <x v="2"/>
    <x v="3"/>
    <d v="2024-07-14T00:00:00"/>
    <n v="34123.579944664743"/>
    <n v="27133"/>
  </r>
  <r>
    <x v="0"/>
    <x v="3"/>
    <x v="3"/>
    <d v="2024-07-14T00:00:00"/>
    <n v="32167.840873869784"/>
    <n v="23706"/>
  </r>
  <r>
    <x v="0"/>
    <x v="4"/>
    <x v="0"/>
    <d v="2024-07-14T00:00:00"/>
    <n v="28932.493117900052"/>
    <n v="21354"/>
  </r>
  <r>
    <x v="2"/>
    <x v="9"/>
    <x v="2"/>
    <d v="2024-07-14T00:00:00"/>
    <n v="20245.454849511851"/>
    <n v="16132"/>
  </r>
  <r>
    <x v="0"/>
    <x v="4"/>
    <x v="2"/>
    <d v="2024-07-13T00:00:00"/>
    <n v="37686.642172830405"/>
    <n v="30233"/>
  </r>
  <r>
    <x v="0"/>
    <x v="7"/>
    <x v="0"/>
    <d v="2024-07-13T00:00:00"/>
    <n v="42739.134025279483"/>
    <n v="35221"/>
  </r>
  <r>
    <x v="0"/>
    <x v="7"/>
    <x v="1"/>
    <d v="2024-07-13T00:00:00"/>
    <n v="35056.287968191507"/>
    <n v="28644"/>
  </r>
  <r>
    <x v="0"/>
    <x v="7"/>
    <x v="3"/>
    <d v="2024-07-13T00:00:00"/>
    <n v="35819.07836302583"/>
    <n v="28393"/>
  </r>
  <r>
    <x v="0"/>
    <x v="7"/>
    <x v="2"/>
    <d v="2024-07-13T00:00:00"/>
    <n v="46621.730435742124"/>
    <n v="36792"/>
  </r>
  <r>
    <x v="0"/>
    <x v="1"/>
    <x v="3"/>
    <d v="2024-07-13T00:00:00"/>
    <n v="36369.824254038489"/>
    <n v="28945"/>
  </r>
  <r>
    <x v="0"/>
    <x v="4"/>
    <x v="0"/>
    <d v="2024-07-13T00:00:00"/>
    <n v="45729.262029261037"/>
    <n v="33197"/>
  </r>
  <r>
    <x v="1"/>
    <x v="9"/>
    <x v="1"/>
    <d v="2024-07-13T00:00:00"/>
    <n v="29940.583725815919"/>
    <n v="23793"/>
  </r>
  <r>
    <x v="0"/>
    <x v="4"/>
    <x v="3"/>
    <d v="2024-07-13T00:00:00"/>
    <n v="23658.848836031437"/>
    <n v="19409"/>
  </r>
  <r>
    <x v="2"/>
    <x v="4"/>
    <x v="2"/>
    <d v="2024-07-12T00:00:00"/>
    <n v="34777.626042122101"/>
    <n v="29236"/>
  </r>
  <r>
    <x v="0"/>
    <x v="7"/>
    <x v="1"/>
    <d v="2024-07-12T00:00:00"/>
    <n v="42566.53362936218"/>
    <n v="34935"/>
  </r>
  <r>
    <x v="0"/>
    <x v="1"/>
    <x v="4"/>
    <d v="2024-07-12T00:00:00"/>
    <n v="44890.297105025733"/>
    <n v="36924"/>
  </r>
  <r>
    <x v="2"/>
    <x v="0"/>
    <x v="2"/>
    <d v="2024-07-12T00:00:00"/>
    <n v="22662.713217363034"/>
    <n v="18214"/>
  </r>
  <r>
    <x v="0"/>
    <x v="6"/>
    <x v="3"/>
    <d v="2024-07-11T00:00:00"/>
    <n v="31129.628996483054"/>
    <n v="26481"/>
  </r>
  <r>
    <x v="0"/>
    <x v="2"/>
    <x v="4"/>
    <d v="2024-07-11T00:00:00"/>
    <n v="19629.378117677246"/>
    <n v="15340"/>
  </r>
  <r>
    <x v="0"/>
    <x v="8"/>
    <x v="4"/>
    <d v="2024-07-10T00:00:00"/>
    <n v="36181.75790218779"/>
    <n v="28865"/>
  </r>
  <r>
    <x v="2"/>
    <x v="2"/>
    <x v="4"/>
    <d v="2024-07-10T00:00:00"/>
    <n v="36523.073870652479"/>
    <n v="30342"/>
  </r>
  <r>
    <x v="2"/>
    <x v="8"/>
    <x v="0"/>
    <d v="2024-07-09T00:00:00"/>
    <n v="38699.083937963602"/>
    <n v="31301"/>
  </r>
  <r>
    <x v="2"/>
    <x v="6"/>
    <x v="1"/>
    <d v="2024-07-09T00:00:00"/>
    <n v="29469.431765097626"/>
    <n v="24068"/>
  </r>
  <r>
    <x v="2"/>
    <x v="8"/>
    <x v="2"/>
    <d v="2024-07-08T00:00:00"/>
    <n v="32275.875099355482"/>
    <n v="25608"/>
  </r>
  <r>
    <x v="0"/>
    <x v="3"/>
    <x v="2"/>
    <d v="2024-07-07T00:00:00"/>
    <n v="48147.677866194055"/>
    <n v="38362"/>
  </r>
  <r>
    <x v="0"/>
    <x v="7"/>
    <x v="1"/>
    <d v="2024-07-07T00:00:00"/>
    <n v="49826.009371298809"/>
    <n v="37101"/>
  </r>
  <r>
    <x v="0"/>
    <x v="5"/>
    <x v="4"/>
    <d v="2024-07-07T00:00:00"/>
    <n v="21948.25145056397"/>
    <n v="17297"/>
  </r>
  <r>
    <x v="0"/>
    <x v="8"/>
    <x v="0"/>
    <d v="2024-07-07T00:00:00"/>
    <n v="40867.752241421571"/>
    <n v="33388"/>
  </r>
  <r>
    <x v="0"/>
    <x v="2"/>
    <x v="0"/>
    <d v="2024-07-07T00:00:00"/>
    <n v="24201.067085219856"/>
    <n v="19833"/>
  </r>
  <r>
    <x v="0"/>
    <x v="3"/>
    <x v="4"/>
    <d v="2024-07-07T00:00:00"/>
    <n v="33668.511914858384"/>
    <n v="26272"/>
  </r>
  <r>
    <x v="0"/>
    <x v="3"/>
    <x v="1"/>
    <d v="2024-07-07T00:00:00"/>
    <n v="29494.74430579305"/>
    <n v="21519"/>
  </r>
  <r>
    <x v="0"/>
    <x v="6"/>
    <x v="0"/>
    <d v="2024-07-07T00:00:00"/>
    <n v="26737.2183869418"/>
    <n v="20845"/>
  </r>
  <r>
    <x v="2"/>
    <x v="2"/>
    <x v="0"/>
    <d v="2024-07-07T00:00:00"/>
    <n v="22442.443838202726"/>
    <n v="17596"/>
  </r>
  <r>
    <x v="0"/>
    <x v="8"/>
    <x v="4"/>
    <d v="2024-07-06T00:00:00"/>
    <n v="34394.653737905843"/>
    <n v="28861"/>
  </r>
  <r>
    <x v="2"/>
    <x v="2"/>
    <x v="4"/>
    <d v="2024-07-06T00:00:00"/>
    <n v="37262.855148871466"/>
    <n v="30338"/>
  </r>
  <r>
    <x v="0"/>
    <x v="9"/>
    <x v="0"/>
    <d v="2024-07-06T00:00:00"/>
    <n v="43046.607142444227"/>
    <n v="34811"/>
  </r>
  <r>
    <x v="1"/>
    <x v="5"/>
    <x v="1"/>
    <d v="2024-07-06T00:00:00"/>
    <n v="45640.782541626817"/>
    <n v="36727"/>
  </r>
  <r>
    <x v="0"/>
    <x v="1"/>
    <x v="0"/>
    <d v="2024-07-06T00:00:00"/>
    <n v="31421.146225800599"/>
    <n v="24242"/>
  </r>
  <r>
    <x v="0"/>
    <x v="0"/>
    <x v="2"/>
    <d v="2024-07-06T00:00:00"/>
    <n v="36839.061036628016"/>
    <n v="29084"/>
  </r>
  <r>
    <x v="1"/>
    <x v="0"/>
    <x v="0"/>
    <d v="2024-07-06T00:00:00"/>
    <n v="26067.110262787417"/>
    <n v="19539"/>
  </r>
  <r>
    <x v="2"/>
    <x v="8"/>
    <x v="0"/>
    <d v="2024-07-05T00:00:00"/>
    <n v="38723.178319357801"/>
    <n v="31297"/>
  </r>
  <r>
    <x v="2"/>
    <x v="6"/>
    <x v="1"/>
    <d v="2024-07-05T00:00:00"/>
    <n v="28066.142740424511"/>
    <n v="24064"/>
  </r>
  <r>
    <x v="0"/>
    <x v="2"/>
    <x v="4"/>
    <d v="2024-07-05T00:00:00"/>
    <n v="24541.654950451815"/>
    <n v="18500"/>
  </r>
  <r>
    <x v="2"/>
    <x v="7"/>
    <x v="1"/>
    <d v="2024-07-05T00:00:00"/>
    <n v="38689.573794626871"/>
    <n v="32781"/>
  </r>
  <r>
    <x v="0"/>
    <x v="1"/>
    <x v="1"/>
    <d v="2024-07-05T00:00:00"/>
    <n v="48413.959409429721"/>
    <n v="37139"/>
  </r>
  <r>
    <x v="0"/>
    <x v="6"/>
    <x v="1"/>
    <d v="2024-07-05T00:00:00"/>
    <n v="40754.993607758646"/>
    <n v="30667"/>
  </r>
  <r>
    <x v="0"/>
    <x v="0"/>
    <x v="0"/>
    <d v="2024-07-04T00:00:00"/>
    <n v="23160.725078887728"/>
    <n v="18562"/>
  </r>
  <r>
    <x v="2"/>
    <x v="4"/>
    <x v="0"/>
    <d v="2024-07-04T00:00:00"/>
    <n v="22049.604611246443"/>
    <n v="16857"/>
  </r>
  <r>
    <x v="0"/>
    <x v="3"/>
    <x v="4"/>
    <d v="2024-07-03T00:00:00"/>
    <n v="25449.204303407634"/>
    <n v="20022"/>
  </r>
  <r>
    <x v="0"/>
    <x v="3"/>
    <x v="1"/>
    <d v="2024-06-30T00:00:00"/>
    <n v="30825.208460200909"/>
    <n v="23343"/>
  </r>
  <r>
    <x v="0"/>
    <x v="9"/>
    <x v="3"/>
    <d v="2024-06-28T00:00:00"/>
    <n v="33182.029413842429"/>
    <n v="25678"/>
  </r>
  <r>
    <x v="0"/>
    <x v="2"/>
    <x v="1"/>
    <d v="2024-06-28T00:00:00"/>
    <n v="43350.661497756482"/>
    <n v="35375"/>
  </r>
  <r>
    <x v="0"/>
    <x v="4"/>
    <x v="1"/>
    <d v="2024-06-27T00:00:00"/>
    <n v="43018.483804493808"/>
    <n v="33742"/>
  </r>
  <r>
    <x v="0"/>
    <x v="7"/>
    <x v="2"/>
    <d v="2024-06-22T00:00:00"/>
    <n v="32932.581049127235"/>
    <n v="24813"/>
  </r>
  <r>
    <x v="0"/>
    <x v="8"/>
    <x v="0"/>
    <d v="2024-06-21T00:00:00"/>
    <n v="25806.876087121851"/>
    <n v="20733"/>
  </r>
  <r>
    <x v="0"/>
    <x v="6"/>
    <x v="1"/>
    <d v="2024-06-21T00:00:00"/>
    <n v="31385.116136741563"/>
    <n v="23490"/>
  </r>
  <r>
    <x v="2"/>
    <x v="1"/>
    <x v="3"/>
    <d v="2024-06-20T00:00:00"/>
    <n v="35409.233125985113"/>
    <n v="27876"/>
  </r>
  <r>
    <x v="0"/>
    <x v="4"/>
    <x v="0"/>
    <d v="2024-06-20T00:00:00"/>
    <n v="27739.455113480934"/>
    <n v="20722"/>
  </r>
  <r>
    <x v="2"/>
    <x v="3"/>
    <x v="0"/>
    <d v="2024-06-20T00:00:00"/>
    <n v="21587.445035214379"/>
    <n v="17773"/>
  </r>
  <r>
    <x v="0"/>
    <x v="9"/>
    <x v="1"/>
    <d v="2024-06-19T00:00:00"/>
    <n v="39350.662519214806"/>
    <n v="30073"/>
  </r>
  <r>
    <x v="0"/>
    <x v="5"/>
    <x v="3"/>
    <d v="2024-06-18T00:00:00"/>
    <n v="24960.425007153153"/>
    <n v="18168"/>
  </r>
  <r>
    <x v="0"/>
    <x v="3"/>
    <x v="1"/>
    <d v="2024-06-18T00:00:00"/>
    <n v="23219.409660350531"/>
    <n v="17090"/>
  </r>
  <r>
    <x v="2"/>
    <x v="4"/>
    <x v="2"/>
    <d v="2024-06-17T00:00:00"/>
    <n v="32364.305169827701"/>
    <n v="26022"/>
  </r>
  <r>
    <x v="2"/>
    <x v="7"/>
    <x v="2"/>
    <d v="2024-06-17T00:00:00"/>
    <n v="45961.81540024389"/>
    <n v="33997"/>
  </r>
  <r>
    <x v="0"/>
    <x v="9"/>
    <x v="2"/>
    <d v="2024-06-16T00:00:00"/>
    <n v="38033.913028543313"/>
    <n v="31347"/>
  </r>
  <r>
    <x v="0"/>
    <x v="8"/>
    <x v="1"/>
    <d v="2024-06-15T00:00:00"/>
    <n v="27913.582368686686"/>
    <n v="21048"/>
  </r>
  <r>
    <x v="1"/>
    <x v="8"/>
    <x v="2"/>
    <d v="2024-06-15T00:00:00"/>
    <n v="46930.914970014863"/>
    <n v="38339"/>
  </r>
  <r>
    <x v="2"/>
    <x v="8"/>
    <x v="4"/>
    <d v="2024-06-15T00:00:00"/>
    <n v="39926.253414000574"/>
    <n v="32133"/>
  </r>
  <r>
    <x v="0"/>
    <x v="6"/>
    <x v="2"/>
    <d v="2024-06-15T00:00:00"/>
    <n v="20939.803014688092"/>
    <n v="16224"/>
  </r>
  <r>
    <x v="0"/>
    <x v="7"/>
    <x v="2"/>
    <d v="2024-06-14T00:00:00"/>
    <n v="39227.530482682108"/>
    <n v="30644"/>
  </r>
  <r>
    <x v="0"/>
    <x v="7"/>
    <x v="1"/>
    <d v="2024-06-14T00:00:00"/>
    <n v="36520.585314761083"/>
    <n v="28908"/>
  </r>
  <r>
    <x v="2"/>
    <x v="7"/>
    <x v="3"/>
    <d v="2024-06-14T00:00:00"/>
    <n v="47421.862704682433"/>
    <n v="36347"/>
  </r>
  <r>
    <x v="0"/>
    <x v="0"/>
    <x v="1"/>
    <d v="2024-06-13T00:00:00"/>
    <n v="24344.092826286753"/>
    <n v="19271"/>
  </r>
  <r>
    <x v="2"/>
    <x v="7"/>
    <x v="1"/>
    <d v="2024-06-13T00:00:00"/>
    <n v="31516.364727750381"/>
    <n v="25442"/>
  </r>
  <r>
    <x v="2"/>
    <x v="8"/>
    <x v="2"/>
    <d v="2024-06-13T00:00:00"/>
    <n v="37929.560420766975"/>
    <n v="28902"/>
  </r>
  <r>
    <x v="0"/>
    <x v="1"/>
    <x v="4"/>
    <d v="2024-06-12T00:00:00"/>
    <n v="42549.978538145246"/>
    <n v="32574"/>
  </r>
  <r>
    <x v="0"/>
    <x v="9"/>
    <x v="1"/>
    <d v="2024-06-06T00:00:00"/>
    <n v="34550.92271771752"/>
    <n v="27469"/>
  </r>
  <r>
    <x v="2"/>
    <x v="6"/>
    <x v="3"/>
    <d v="2024-06-06T00:00:00"/>
    <n v="35314.017246105497"/>
    <n v="28716"/>
  </r>
  <r>
    <x v="2"/>
    <x v="7"/>
    <x v="4"/>
    <d v="2024-06-02T00:00:00"/>
    <n v="42394.52023187458"/>
    <n v="34278"/>
  </r>
  <r>
    <x v="0"/>
    <x v="9"/>
    <x v="4"/>
    <d v="2024-06-01T00:00:00"/>
    <n v="33323.575171713863"/>
    <n v="28425"/>
  </r>
  <r>
    <x v="0"/>
    <x v="9"/>
    <x v="3"/>
    <d v="2024-06-01T00:00:00"/>
    <n v="34425.470064402871"/>
    <n v="27023"/>
  </r>
  <r>
    <x v="2"/>
    <x v="8"/>
    <x v="4"/>
    <d v="2024-06-01T00:00:00"/>
    <n v="28394.464962574173"/>
    <n v="22213"/>
  </r>
  <r>
    <x v="0"/>
    <x v="1"/>
    <x v="3"/>
    <d v="2024-05-31T00:00:00"/>
    <n v="29816.061237365957"/>
    <n v="23539"/>
  </r>
  <r>
    <x v="2"/>
    <x v="9"/>
    <x v="4"/>
    <d v="2024-05-31T00:00:00"/>
    <n v="47632.368838371127"/>
    <n v="37383"/>
  </r>
  <r>
    <x v="0"/>
    <x v="8"/>
    <x v="4"/>
    <d v="2024-05-29T00:00:00"/>
    <n v="18767.461745582954"/>
    <n v="15113"/>
  </r>
  <r>
    <x v="0"/>
    <x v="0"/>
    <x v="0"/>
    <d v="2024-05-27T00:00:00"/>
    <n v="42074.428414909678"/>
    <n v="34946"/>
  </r>
  <r>
    <x v="0"/>
    <x v="0"/>
    <x v="4"/>
    <d v="2024-05-24T00:00:00"/>
    <n v="23451.651375255973"/>
    <n v="19481"/>
  </r>
  <r>
    <x v="1"/>
    <x v="5"/>
    <x v="1"/>
    <d v="2024-05-24T00:00:00"/>
    <n v="22988.665806065033"/>
    <n v="19242"/>
  </r>
  <r>
    <x v="2"/>
    <x v="9"/>
    <x v="0"/>
    <d v="2024-05-24T00:00:00"/>
    <n v="23180.752687138593"/>
    <n v="19513"/>
  </r>
  <r>
    <x v="0"/>
    <x v="6"/>
    <x v="1"/>
    <d v="2024-05-23T00:00:00"/>
    <n v="45983.172197335189"/>
    <n v="38548"/>
  </r>
  <r>
    <x v="1"/>
    <x v="1"/>
    <x v="2"/>
    <d v="2024-05-23T00:00:00"/>
    <n v="26377.42218111812"/>
    <n v="23391"/>
  </r>
  <r>
    <x v="2"/>
    <x v="0"/>
    <x v="4"/>
    <d v="2024-05-23T00:00:00"/>
    <n v="47824.575700033209"/>
    <n v="35729"/>
  </r>
  <r>
    <x v="2"/>
    <x v="2"/>
    <x v="0"/>
    <d v="2024-05-23T00:00:00"/>
    <n v="35509.188250956751"/>
    <n v="26789"/>
  </r>
  <r>
    <x v="2"/>
    <x v="8"/>
    <x v="1"/>
    <d v="2024-05-22T00:00:00"/>
    <n v="46113.934601438465"/>
    <n v="39013"/>
  </r>
  <r>
    <x v="2"/>
    <x v="4"/>
    <x v="1"/>
    <d v="2024-05-22T00:00:00"/>
    <n v="35210.5475738635"/>
    <n v="26174"/>
  </r>
  <r>
    <x v="0"/>
    <x v="9"/>
    <x v="4"/>
    <d v="2024-05-22T00:00:00"/>
    <n v="28861.603653574959"/>
    <n v="21865"/>
  </r>
  <r>
    <x v="0"/>
    <x v="0"/>
    <x v="3"/>
    <d v="2024-05-21T00:00:00"/>
    <n v="28616.325723350994"/>
    <n v="24448"/>
  </r>
  <r>
    <x v="0"/>
    <x v="6"/>
    <x v="1"/>
    <d v="2024-05-19T00:00:00"/>
    <n v="46320.009230439209"/>
    <n v="38544"/>
  </r>
  <r>
    <x v="1"/>
    <x v="1"/>
    <x v="2"/>
    <d v="2024-05-19T00:00:00"/>
    <n v="27337.172110290325"/>
    <n v="23387"/>
  </r>
  <r>
    <x v="0"/>
    <x v="1"/>
    <x v="1"/>
    <d v="2024-05-19T00:00:00"/>
    <n v="27731.507309056091"/>
    <n v="23849"/>
  </r>
  <r>
    <x v="0"/>
    <x v="8"/>
    <x v="4"/>
    <d v="2024-05-19T00:00:00"/>
    <n v="22934.720704936713"/>
    <n v="17702"/>
  </r>
  <r>
    <x v="0"/>
    <x v="3"/>
    <x v="1"/>
    <d v="2024-05-19T00:00:00"/>
    <n v="42602.941339776276"/>
    <n v="36248"/>
  </r>
  <r>
    <x v="1"/>
    <x v="0"/>
    <x v="4"/>
    <d v="2024-05-19T00:00:00"/>
    <n v="29719.697209846952"/>
    <n v="23902"/>
  </r>
  <r>
    <x v="2"/>
    <x v="9"/>
    <x v="3"/>
    <d v="2024-05-19T00:00:00"/>
    <n v="40145.763408715822"/>
    <n v="34181"/>
  </r>
  <r>
    <x v="2"/>
    <x v="8"/>
    <x v="1"/>
    <d v="2024-05-18T00:00:00"/>
    <n v="45395.778831163836"/>
    <n v="39009"/>
  </r>
  <r>
    <x v="0"/>
    <x v="0"/>
    <x v="0"/>
    <d v="2024-05-18T00:00:00"/>
    <n v="33050.413763695389"/>
    <n v="24549"/>
  </r>
  <r>
    <x v="0"/>
    <x v="0"/>
    <x v="3"/>
    <d v="2024-05-17T00:00:00"/>
    <n v="29296.633691896408"/>
    <n v="24444"/>
  </r>
  <r>
    <x v="0"/>
    <x v="3"/>
    <x v="4"/>
    <d v="2024-05-14T00:00:00"/>
    <n v="35722.647798883547"/>
    <n v="29175"/>
  </r>
  <r>
    <x v="0"/>
    <x v="6"/>
    <x v="4"/>
    <d v="2024-05-14T00:00:00"/>
    <n v="45161.35077364264"/>
    <n v="39656"/>
  </r>
  <r>
    <x v="2"/>
    <x v="4"/>
    <x v="1"/>
    <d v="2024-05-14T00:00:00"/>
    <n v="25475.987065009293"/>
    <n v="22633"/>
  </r>
  <r>
    <x v="0"/>
    <x v="5"/>
    <x v="4"/>
    <d v="2024-05-14T00:00:00"/>
    <n v="18912.072822944596"/>
    <n v="15107"/>
  </r>
  <r>
    <x v="1"/>
    <x v="1"/>
    <x v="4"/>
    <d v="2024-05-13T00:00:00"/>
    <n v="37513.860667130633"/>
    <n v="30226"/>
  </r>
  <r>
    <x v="2"/>
    <x v="9"/>
    <x v="4"/>
    <d v="2024-05-13T00:00:00"/>
    <n v="40988.112901349537"/>
    <n v="32347"/>
  </r>
  <r>
    <x v="1"/>
    <x v="7"/>
    <x v="0"/>
    <d v="2024-05-13T00:00:00"/>
    <n v="30122.289461584369"/>
    <n v="22795"/>
  </r>
  <r>
    <x v="0"/>
    <x v="4"/>
    <x v="1"/>
    <d v="2024-05-12T00:00:00"/>
    <n v="35968.02267085691"/>
    <n v="30824"/>
  </r>
  <r>
    <x v="0"/>
    <x v="0"/>
    <x v="1"/>
    <d v="2024-05-12T00:00:00"/>
    <n v="46405.172161806804"/>
    <n v="38304"/>
  </r>
  <r>
    <x v="0"/>
    <x v="5"/>
    <x v="1"/>
    <d v="2024-05-12T00:00:00"/>
    <n v="23838.682940110273"/>
    <n v="18628"/>
  </r>
  <r>
    <x v="0"/>
    <x v="5"/>
    <x v="0"/>
    <d v="2024-05-12T00:00:00"/>
    <n v="43181.698806717337"/>
    <n v="35025"/>
  </r>
  <r>
    <x v="2"/>
    <x v="0"/>
    <x v="4"/>
    <d v="2024-05-12T00:00:00"/>
    <n v="38703.527620890163"/>
    <n v="31012"/>
  </r>
  <r>
    <x v="0"/>
    <x v="7"/>
    <x v="3"/>
    <d v="2024-05-11T00:00:00"/>
    <n v="46036.175558352043"/>
    <n v="38603"/>
  </r>
  <r>
    <x v="2"/>
    <x v="9"/>
    <x v="3"/>
    <d v="2024-05-11T00:00:00"/>
    <n v="38082.536464170538"/>
    <n v="29973"/>
  </r>
  <r>
    <x v="0"/>
    <x v="3"/>
    <x v="4"/>
    <d v="2024-05-10T00:00:00"/>
    <n v="33352.023363835702"/>
    <n v="29171"/>
  </r>
  <r>
    <x v="0"/>
    <x v="6"/>
    <x v="4"/>
    <d v="2024-05-10T00:00:00"/>
    <n v="45646.545920236276"/>
    <n v="39652"/>
  </r>
  <r>
    <x v="2"/>
    <x v="4"/>
    <x v="1"/>
    <d v="2024-05-10T00:00:00"/>
    <n v="27337.124561346864"/>
    <n v="22629"/>
  </r>
  <r>
    <x v="0"/>
    <x v="6"/>
    <x v="0"/>
    <d v="2024-05-10T00:00:00"/>
    <n v="24761.234377579822"/>
    <n v="20832"/>
  </r>
  <r>
    <x v="2"/>
    <x v="8"/>
    <x v="3"/>
    <d v="2024-05-10T00:00:00"/>
    <n v="18484.202355381622"/>
    <n v="15013"/>
  </r>
  <r>
    <x v="1"/>
    <x v="1"/>
    <x v="4"/>
    <d v="2024-05-09T00:00:00"/>
    <n v="35549.205448954817"/>
    <n v="30222"/>
  </r>
  <r>
    <x v="2"/>
    <x v="9"/>
    <x v="4"/>
    <d v="2024-05-09T00:00:00"/>
    <n v="38237.944667215554"/>
    <n v="32343"/>
  </r>
  <r>
    <x v="0"/>
    <x v="8"/>
    <x v="1"/>
    <d v="2024-05-09T00:00:00"/>
    <n v="29644.88663444926"/>
    <n v="25876"/>
  </r>
  <r>
    <x v="0"/>
    <x v="6"/>
    <x v="1"/>
    <d v="2024-05-09T00:00:00"/>
    <n v="35629.607172817559"/>
    <n v="30883"/>
  </r>
  <r>
    <x v="2"/>
    <x v="7"/>
    <x v="4"/>
    <d v="2024-05-09T00:00:00"/>
    <n v="19579.397356110825"/>
    <n v="17244"/>
  </r>
  <r>
    <x v="2"/>
    <x v="2"/>
    <x v="0"/>
    <d v="2024-05-09T00:00:00"/>
    <n v="43342.212017193597"/>
    <n v="34325"/>
  </r>
  <r>
    <x v="0"/>
    <x v="4"/>
    <x v="0"/>
    <d v="2024-05-09T00:00:00"/>
    <n v="31860.205832969437"/>
    <n v="26727"/>
  </r>
  <r>
    <x v="0"/>
    <x v="8"/>
    <x v="4"/>
    <d v="2024-05-09T00:00:00"/>
    <n v="21815.292070567073"/>
    <n v="17691"/>
  </r>
  <r>
    <x v="0"/>
    <x v="8"/>
    <x v="1"/>
    <d v="2024-05-09T00:00:00"/>
    <n v="42595.961004498051"/>
    <n v="34558"/>
  </r>
  <r>
    <x v="0"/>
    <x v="8"/>
    <x v="3"/>
    <d v="2024-05-09T00:00:00"/>
    <n v="29088.667263429837"/>
    <n v="22188"/>
  </r>
  <r>
    <x v="0"/>
    <x v="6"/>
    <x v="3"/>
    <d v="2024-05-09T00:00:00"/>
    <n v="33720.394342479281"/>
    <n v="25824"/>
  </r>
  <r>
    <x v="1"/>
    <x v="7"/>
    <x v="3"/>
    <d v="2024-05-09T00:00:00"/>
    <n v="35240.783432549259"/>
    <n v="27565"/>
  </r>
  <r>
    <x v="1"/>
    <x v="1"/>
    <x v="1"/>
    <d v="2024-05-09T00:00:00"/>
    <n v="25626.341124775754"/>
    <n v="20833"/>
  </r>
  <r>
    <x v="2"/>
    <x v="1"/>
    <x v="2"/>
    <d v="2024-05-09T00:00:00"/>
    <n v="26456.31714256437"/>
    <n v="21173"/>
  </r>
  <r>
    <x v="0"/>
    <x v="4"/>
    <x v="1"/>
    <d v="2024-05-08T00:00:00"/>
    <n v="36869.776732046048"/>
    <n v="30820"/>
  </r>
  <r>
    <x v="0"/>
    <x v="0"/>
    <x v="1"/>
    <d v="2024-05-08T00:00:00"/>
    <n v="43595.513977979608"/>
    <n v="38300"/>
  </r>
  <r>
    <x v="0"/>
    <x v="3"/>
    <x v="4"/>
    <d v="2024-05-08T00:00:00"/>
    <n v="25777.16793598147"/>
    <n v="22546"/>
  </r>
  <r>
    <x v="0"/>
    <x v="1"/>
    <x v="2"/>
    <d v="2024-05-08T00:00:00"/>
    <n v="37911.168150235128"/>
    <n v="31604"/>
  </r>
  <r>
    <x v="0"/>
    <x v="7"/>
    <x v="3"/>
    <d v="2024-05-07T00:00:00"/>
    <n v="46156.727681979311"/>
    <n v="38599"/>
  </r>
  <r>
    <x v="0"/>
    <x v="3"/>
    <x v="3"/>
    <d v="2024-05-06T00:00:00"/>
    <n v="47231.01228254076"/>
    <n v="38608"/>
  </r>
  <r>
    <x v="1"/>
    <x v="1"/>
    <x v="3"/>
    <d v="2024-05-06T00:00:00"/>
    <n v="24836.685068767587"/>
    <n v="21130"/>
  </r>
  <r>
    <x v="2"/>
    <x v="2"/>
    <x v="3"/>
    <d v="2024-05-06T00:00:00"/>
    <n v="20143.81370023897"/>
    <n v="16188"/>
  </r>
  <r>
    <x v="0"/>
    <x v="8"/>
    <x v="1"/>
    <d v="2024-05-05T00:00:00"/>
    <n v="30734.378458812225"/>
    <n v="25872"/>
  </r>
  <r>
    <x v="0"/>
    <x v="6"/>
    <x v="1"/>
    <d v="2024-05-05T00:00:00"/>
    <n v="35362.798754509218"/>
    <n v="30879"/>
  </r>
  <r>
    <x v="2"/>
    <x v="7"/>
    <x v="4"/>
    <d v="2024-05-05T00:00:00"/>
    <n v="19601.74222345286"/>
    <n v="17240"/>
  </r>
  <r>
    <x v="2"/>
    <x v="2"/>
    <x v="0"/>
    <d v="2024-05-05T00:00:00"/>
    <n v="40961.81315449057"/>
    <n v="34321"/>
  </r>
  <r>
    <x v="0"/>
    <x v="7"/>
    <x v="1"/>
    <d v="2024-05-05T00:00:00"/>
    <n v="20040.473543752392"/>
    <n v="16500"/>
  </r>
  <r>
    <x v="1"/>
    <x v="5"/>
    <x v="3"/>
    <d v="2024-05-05T00:00:00"/>
    <n v="40692.574804011878"/>
    <n v="34320"/>
  </r>
  <r>
    <x v="0"/>
    <x v="3"/>
    <x v="4"/>
    <d v="2024-05-04T00:00:00"/>
    <n v="26939.7551755942"/>
    <n v="22542"/>
  </r>
  <r>
    <x v="0"/>
    <x v="9"/>
    <x v="4"/>
    <d v="2024-05-04T00:00:00"/>
    <n v="38356.526746611053"/>
    <n v="30948"/>
  </r>
  <r>
    <x v="0"/>
    <x v="8"/>
    <x v="2"/>
    <d v="2024-05-03T00:00:00"/>
    <n v="24524.250495644672"/>
    <n v="19696"/>
  </r>
  <r>
    <x v="0"/>
    <x v="7"/>
    <x v="3"/>
    <d v="2024-05-03T00:00:00"/>
    <n v="34738.351451901188"/>
    <n v="28532"/>
  </r>
  <r>
    <x v="2"/>
    <x v="6"/>
    <x v="2"/>
    <d v="2024-05-03T00:00:00"/>
    <n v="40821.68273327627"/>
    <n v="30626"/>
  </r>
  <r>
    <x v="0"/>
    <x v="3"/>
    <x v="3"/>
    <d v="2024-05-02T00:00:00"/>
    <n v="46122.360308288509"/>
    <n v="38604"/>
  </r>
  <r>
    <x v="1"/>
    <x v="1"/>
    <x v="3"/>
    <d v="2024-05-02T00:00:00"/>
    <n v="25982.259287984831"/>
    <n v="21126"/>
  </r>
  <r>
    <x v="2"/>
    <x v="5"/>
    <x v="4"/>
    <d v="2024-05-01T00:00:00"/>
    <n v="31218.696517846682"/>
    <n v="26071"/>
  </r>
  <r>
    <x v="2"/>
    <x v="2"/>
    <x v="4"/>
    <d v="2024-05-01T00:00:00"/>
    <n v="31701.79503014269"/>
    <n v="26813"/>
  </r>
  <r>
    <x v="0"/>
    <x v="5"/>
    <x v="3"/>
    <d v="2024-05-01T00:00:00"/>
    <n v="47035.605977873915"/>
    <n v="37207"/>
  </r>
  <r>
    <x v="0"/>
    <x v="4"/>
    <x v="2"/>
    <d v="2024-04-30T00:00:00"/>
    <n v="41567.131219325565"/>
    <n v="35876"/>
  </r>
  <r>
    <x v="0"/>
    <x v="9"/>
    <x v="3"/>
    <d v="2024-04-30T00:00:00"/>
    <n v="23071.543045515209"/>
    <n v="18698"/>
  </r>
  <r>
    <x v="0"/>
    <x v="3"/>
    <x v="1"/>
    <d v="2024-04-30T00:00:00"/>
    <n v="33165.993171573842"/>
    <n v="28542"/>
  </r>
  <r>
    <x v="1"/>
    <x v="1"/>
    <x v="3"/>
    <d v="2024-04-30T00:00:00"/>
    <n v="38889.466301673783"/>
    <n v="32262"/>
  </r>
  <r>
    <x v="2"/>
    <x v="9"/>
    <x v="4"/>
    <d v="2024-04-30T00:00:00"/>
    <n v="24972.783210853726"/>
    <n v="21408"/>
  </r>
  <r>
    <x v="0"/>
    <x v="7"/>
    <x v="4"/>
    <d v="2024-04-30T00:00:00"/>
    <n v="45577.698236752709"/>
    <n v="36773"/>
  </r>
  <r>
    <x v="0"/>
    <x v="8"/>
    <x v="2"/>
    <d v="2024-04-29T00:00:00"/>
    <n v="24261.728772427563"/>
    <n v="19692"/>
  </r>
  <r>
    <x v="0"/>
    <x v="2"/>
    <x v="2"/>
    <d v="2024-04-29T00:00:00"/>
    <n v="45174.051152646643"/>
    <n v="36660"/>
  </r>
  <r>
    <x v="0"/>
    <x v="9"/>
    <x v="2"/>
    <d v="2024-04-28T00:00:00"/>
    <n v="39750.910171607436"/>
    <n v="31094"/>
  </r>
  <r>
    <x v="2"/>
    <x v="5"/>
    <x v="0"/>
    <d v="2024-04-28T00:00:00"/>
    <n v="36841.843595151913"/>
    <n v="29270"/>
  </r>
  <r>
    <x v="2"/>
    <x v="5"/>
    <x v="4"/>
    <d v="2024-04-27T00:00:00"/>
    <n v="31581.638835375339"/>
    <n v="26067"/>
  </r>
  <r>
    <x v="2"/>
    <x v="2"/>
    <x v="4"/>
    <d v="2024-04-27T00:00:00"/>
    <n v="32522.852965054619"/>
    <n v="26809"/>
  </r>
  <r>
    <x v="0"/>
    <x v="8"/>
    <x v="2"/>
    <d v="2024-04-27T00:00:00"/>
    <n v="39780.457002849653"/>
    <n v="32837"/>
  </r>
  <r>
    <x v="2"/>
    <x v="8"/>
    <x v="1"/>
    <d v="2024-04-27T00:00:00"/>
    <n v="42660.541925391575"/>
    <n v="35253"/>
  </r>
  <r>
    <x v="0"/>
    <x v="4"/>
    <x v="2"/>
    <d v="2024-04-26T00:00:00"/>
    <n v="41704.191584190121"/>
    <n v="35872"/>
  </r>
  <r>
    <x v="0"/>
    <x v="9"/>
    <x v="3"/>
    <d v="2024-04-26T00:00:00"/>
    <n v="23137.552500395785"/>
    <n v="18694"/>
  </r>
  <r>
    <x v="0"/>
    <x v="3"/>
    <x v="1"/>
    <d v="2024-04-26T00:00:00"/>
    <n v="33986.146214415363"/>
    <n v="28538"/>
  </r>
  <r>
    <x v="1"/>
    <x v="1"/>
    <x v="3"/>
    <d v="2024-04-26T00:00:00"/>
    <n v="37947.910109524702"/>
    <n v="32258"/>
  </r>
  <r>
    <x v="2"/>
    <x v="9"/>
    <x v="4"/>
    <d v="2024-04-26T00:00:00"/>
    <n v="24715.318654897168"/>
    <n v="21404"/>
  </r>
  <r>
    <x v="0"/>
    <x v="8"/>
    <x v="1"/>
    <d v="2024-04-26T00:00:00"/>
    <n v="23200.512524489037"/>
    <n v="19224"/>
  </r>
  <r>
    <x v="0"/>
    <x v="9"/>
    <x v="0"/>
    <d v="2024-04-26T00:00:00"/>
    <n v="44171.703126194014"/>
    <n v="37179"/>
  </r>
  <r>
    <x v="0"/>
    <x v="2"/>
    <x v="1"/>
    <d v="2024-04-26T00:00:00"/>
    <n v="28938.325701737642"/>
    <n v="23520"/>
  </r>
  <r>
    <x v="0"/>
    <x v="3"/>
    <x v="1"/>
    <d v="2024-04-26T00:00:00"/>
    <n v="37364.001151569872"/>
    <n v="31352"/>
  </r>
  <r>
    <x v="2"/>
    <x v="5"/>
    <x v="3"/>
    <d v="2024-04-26T00:00:00"/>
    <n v="32422.305343851735"/>
    <n v="26518"/>
  </r>
  <r>
    <x v="2"/>
    <x v="3"/>
    <x v="3"/>
    <d v="2024-04-26T00:00:00"/>
    <n v="29602.739257024088"/>
    <n v="25464"/>
  </r>
  <r>
    <x v="0"/>
    <x v="0"/>
    <x v="2"/>
    <d v="2024-04-26T00:00:00"/>
    <n v="29137.237172232635"/>
    <n v="22886"/>
  </r>
  <r>
    <x v="0"/>
    <x v="0"/>
    <x v="0"/>
    <d v="2024-04-25T00:00:00"/>
    <n v="36775.848672023727"/>
    <n v="31178"/>
  </r>
  <r>
    <x v="1"/>
    <x v="1"/>
    <x v="4"/>
    <d v="2024-04-25T00:00:00"/>
    <n v="30655.406736358884"/>
    <n v="24911"/>
  </r>
  <r>
    <x v="0"/>
    <x v="4"/>
    <x v="3"/>
    <d v="2024-04-25T00:00:00"/>
    <n v="29807.739615430321"/>
    <n v="25236"/>
  </r>
  <r>
    <x v="0"/>
    <x v="4"/>
    <x v="3"/>
    <d v="2024-04-25T00:00:00"/>
    <n v="28735.488775490638"/>
    <n v="24845"/>
  </r>
  <r>
    <x v="2"/>
    <x v="6"/>
    <x v="1"/>
    <d v="2024-04-25T00:00:00"/>
    <n v="21733.446425084498"/>
    <n v="18887"/>
  </r>
  <r>
    <x v="2"/>
    <x v="8"/>
    <x v="2"/>
    <d v="2024-04-25T00:00:00"/>
    <n v="38195.034299009531"/>
    <n v="30634"/>
  </r>
  <r>
    <x v="0"/>
    <x v="5"/>
    <x v="2"/>
    <d v="2024-04-24T00:00:00"/>
    <n v="19454.050719816831"/>
    <n v="16783"/>
  </r>
  <r>
    <x v="0"/>
    <x v="8"/>
    <x v="1"/>
    <d v="2024-04-22T00:00:00"/>
    <n v="22033.659559107135"/>
    <n v="19220"/>
  </r>
  <r>
    <x v="0"/>
    <x v="9"/>
    <x v="0"/>
    <d v="2024-04-22T00:00:00"/>
    <n v="46234.7540499928"/>
    <n v="37175"/>
  </r>
  <r>
    <x v="0"/>
    <x v="2"/>
    <x v="1"/>
    <d v="2024-04-22T00:00:00"/>
    <n v="26955.930153816997"/>
    <n v="23516"/>
  </r>
  <r>
    <x v="0"/>
    <x v="3"/>
    <x v="1"/>
    <d v="2024-04-22T00:00:00"/>
    <n v="36667.992142351395"/>
    <n v="31348"/>
  </r>
  <r>
    <x v="2"/>
    <x v="5"/>
    <x v="3"/>
    <d v="2024-04-22T00:00:00"/>
    <n v="31949.965073084226"/>
    <n v="26514"/>
  </r>
  <r>
    <x v="2"/>
    <x v="3"/>
    <x v="3"/>
    <d v="2024-04-22T00:00:00"/>
    <n v="31496.948925757511"/>
    <n v="25460"/>
  </r>
  <r>
    <x v="0"/>
    <x v="9"/>
    <x v="3"/>
    <d v="2024-04-22T00:00:00"/>
    <n v="41006.744356631156"/>
    <n v="34257"/>
  </r>
  <r>
    <x v="0"/>
    <x v="3"/>
    <x v="0"/>
    <d v="2024-04-22T00:00:00"/>
    <n v="19200.426493036484"/>
    <n v="16222"/>
  </r>
  <r>
    <x v="0"/>
    <x v="0"/>
    <x v="0"/>
    <d v="2024-04-21T00:00:00"/>
    <n v="35635.445547089184"/>
    <n v="31174"/>
  </r>
  <r>
    <x v="1"/>
    <x v="1"/>
    <x v="4"/>
    <d v="2024-04-21T00:00:00"/>
    <n v="30964.36274451988"/>
    <n v="24907"/>
  </r>
  <r>
    <x v="0"/>
    <x v="4"/>
    <x v="3"/>
    <d v="2024-04-21T00:00:00"/>
    <n v="30288.390947934142"/>
    <n v="25232"/>
  </r>
  <r>
    <x v="0"/>
    <x v="4"/>
    <x v="3"/>
    <d v="2024-04-21T00:00:00"/>
    <n v="29004.801931983347"/>
    <n v="24841"/>
  </r>
  <r>
    <x v="2"/>
    <x v="6"/>
    <x v="1"/>
    <d v="2024-04-21T00:00:00"/>
    <n v="22446.891696186827"/>
    <n v="18883"/>
  </r>
  <r>
    <x v="0"/>
    <x v="0"/>
    <x v="1"/>
    <d v="2024-04-21T00:00:00"/>
    <n v="31530.385148016889"/>
    <n v="26154"/>
  </r>
  <r>
    <x v="1"/>
    <x v="4"/>
    <x v="4"/>
    <d v="2024-04-21T00:00:00"/>
    <n v="25930.664196455851"/>
    <n v="21947"/>
  </r>
  <r>
    <x v="0"/>
    <x v="1"/>
    <x v="1"/>
    <d v="2024-04-21T00:00:00"/>
    <n v="23388.922672919041"/>
    <n v="18635"/>
  </r>
  <r>
    <x v="2"/>
    <x v="4"/>
    <x v="4"/>
    <d v="2024-04-21T00:00:00"/>
    <n v="34524.857102930284"/>
    <n v="26833"/>
  </r>
  <r>
    <x v="0"/>
    <x v="9"/>
    <x v="1"/>
    <d v="2024-04-21T00:00:00"/>
    <n v="19205.87706501986"/>
    <n v="15286"/>
  </r>
  <r>
    <x v="0"/>
    <x v="2"/>
    <x v="2"/>
    <d v="2024-04-21T00:00:00"/>
    <n v="30488.25584219749"/>
    <n v="24949"/>
  </r>
  <r>
    <x v="0"/>
    <x v="3"/>
    <x v="0"/>
    <d v="2024-04-21T00:00:00"/>
    <n v="43818.14391079505"/>
    <n v="33190"/>
  </r>
  <r>
    <x v="0"/>
    <x v="4"/>
    <x v="0"/>
    <d v="2024-04-20T00:00:00"/>
    <n v="41623.499139967978"/>
    <n v="34786"/>
  </r>
  <r>
    <x v="0"/>
    <x v="9"/>
    <x v="2"/>
    <d v="2024-04-20T00:00:00"/>
    <n v="33162.32275378771"/>
    <n v="26842"/>
  </r>
  <r>
    <x v="0"/>
    <x v="2"/>
    <x v="0"/>
    <d v="2024-04-20T00:00:00"/>
    <n v="20820.703592465408"/>
    <n v="17213"/>
  </r>
  <r>
    <x v="2"/>
    <x v="7"/>
    <x v="0"/>
    <d v="2024-04-20T00:00:00"/>
    <n v="37631.259732077539"/>
    <n v="31544"/>
  </r>
  <r>
    <x v="2"/>
    <x v="9"/>
    <x v="2"/>
    <d v="2024-04-20T00:00:00"/>
    <n v="19342.121798874741"/>
    <n v="16136"/>
  </r>
  <r>
    <x v="1"/>
    <x v="4"/>
    <x v="1"/>
    <d v="2024-04-20T00:00:00"/>
    <n v="44333.037840528559"/>
    <n v="33513"/>
  </r>
  <r>
    <x v="0"/>
    <x v="0"/>
    <x v="1"/>
    <d v="2024-04-20T00:00:00"/>
    <n v="41316.521437114614"/>
    <n v="32391"/>
  </r>
  <r>
    <x v="1"/>
    <x v="7"/>
    <x v="4"/>
    <d v="2024-04-20T00:00:00"/>
    <n v="22565.553154766923"/>
    <n v="17044"/>
  </r>
  <r>
    <x v="1"/>
    <x v="6"/>
    <x v="4"/>
    <d v="2024-04-20T00:00:00"/>
    <n v="38943.303918251208"/>
    <n v="30249"/>
  </r>
  <r>
    <x v="2"/>
    <x v="1"/>
    <x v="1"/>
    <d v="2024-04-20T00:00:00"/>
    <n v="34184.479728351718"/>
    <n v="28858"/>
  </r>
  <r>
    <x v="0"/>
    <x v="9"/>
    <x v="3"/>
    <d v="2024-04-18T00:00:00"/>
    <n v="39902.713197091609"/>
    <n v="34253"/>
  </r>
  <r>
    <x v="0"/>
    <x v="3"/>
    <x v="0"/>
    <d v="2024-04-18T00:00:00"/>
    <n v="19778.101966374619"/>
    <n v="16218"/>
  </r>
  <r>
    <x v="0"/>
    <x v="5"/>
    <x v="3"/>
    <d v="2024-04-18T00:00:00"/>
    <n v="31224.649988392444"/>
    <n v="23866"/>
  </r>
  <r>
    <x v="0"/>
    <x v="9"/>
    <x v="4"/>
    <d v="2024-04-18T00:00:00"/>
    <n v="33966.775738310134"/>
    <n v="28903"/>
  </r>
  <r>
    <x v="0"/>
    <x v="3"/>
    <x v="2"/>
    <d v="2024-04-18T00:00:00"/>
    <n v="19647.329709484657"/>
    <n v="15090"/>
  </r>
  <r>
    <x v="2"/>
    <x v="5"/>
    <x v="0"/>
    <d v="2024-04-18T00:00:00"/>
    <n v="37588.455926418836"/>
    <n v="31854"/>
  </r>
  <r>
    <x v="2"/>
    <x v="5"/>
    <x v="3"/>
    <d v="2024-04-18T00:00:00"/>
    <n v="36538.270994159779"/>
    <n v="28502"/>
  </r>
  <r>
    <x v="2"/>
    <x v="0"/>
    <x v="4"/>
    <d v="2024-04-18T00:00:00"/>
    <n v="21582.330338937383"/>
    <n v="16828"/>
  </r>
  <r>
    <x v="2"/>
    <x v="3"/>
    <x v="2"/>
    <d v="2024-04-18T00:00:00"/>
    <n v="35649.199211166742"/>
    <n v="26597"/>
  </r>
  <r>
    <x v="0"/>
    <x v="0"/>
    <x v="1"/>
    <d v="2024-04-17T00:00:00"/>
    <n v="32129.742647738596"/>
    <n v="26150"/>
  </r>
  <r>
    <x v="1"/>
    <x v="4"/>
    <x v="4"/>
    <d v="2024-04-17T00:00:00"/>
    <n v="26048.056781081999"/>
    <n v="21943"/>
  </r>
  <r>
    <x v="0"/>
    <x v="7"/>
    <x v="3"/>
    <d v="2024-04-17T00:00:00"/>
    <n v="19996.693914059775"/>
    <n v="15189"/>
  </r>
  <r>
    <x v="0"/>
    <x v="1"/>
    <x v="3"/>
    <d v="2024-04-17T00:00:00"/>
    <n v="32520.136495228195"/>
    <n v="27179"/>
  </r>
  <r>
    <x v="0"/>
    <x v="1"/>
    <x v="4"/>
    <d v="2024-04-17T00:00:00"/>
    <n v="26749.527182801932"/>
    <n v="22786"/>
  </r>
  <r>
    <x v="0"/>
    <x v="1"/>
    <x v="1"/>
    <d v="2024-04-17T00:00:00"/>
    <n v="24591.570683886057"/>
    <n v="19510"/>
  </r>
  <r>
    <x v="0"/>
    <x v="0"/>
    <x v="4"/>
    <d v="2024-04-17T00:00:00"/>
    <n v="35642.354214364903"/>
    <n v="27430"/>
  </r>
  <r>
    <x v="0"/>
    <x v="0"/>
    <x v="2"/>
    <d v="2024-04-17T00:00:00"/>
    <n v="35439.714963214334"/>
    <n v="27367"/>
  </r>
  <r>
    <x v="2"/>
    <x v="1"/>
    <x v="0"/>
    <d v="2024-04-17T00:00:00"/>
    <n v="24744.854874229579"/>
    <n v="18856"/>
  </r>
  <r>
    <x v="0"/>
    <x v="4"/>
    <x v="0"/>
    <d v="2024-04-16T00:00:00"/>
    <n v="41962.349174849456"/>
    <n v="34782"/>
  </r>
  <r>
    <x v="0"/>
    <x v="9"/>
    <x v="2"/>
    <d v="2024-04-16T00:00:00"/>
    <n v="31879.516050090609"/>
    <n v="26838"/>
  </r>
  <r>
    <x v="0"/>
    <x v="2"/>
    <x v="0"/>
    <d v="2024-04-16T00:00:00"/>
    <n v="20225.522061563508"/>
    <n v="17209"/>
  </r>
  <r>
    <x v="2"/>
    <x v="7"/>
    <x v="0"/>
    <d v="2024-04-16T00:00:00"/>
    <n v="38096.830865752112"/>
    <n v="31540"/>
  </r>
  <r>
    <x v="2"/>
    <x v="9"/>
    <x v="2"/>
    <d v="2024-04-16T00:00:00"/>
    <n v="18527.584127700433"/>
    <n v="16132"/>
  </r>
  <r>
    <x v="0"/>
    <x v="8"/>
    <x v="3"/>
    <d v="2024-04-16T00:00:00"/>
    <n v="33454.914648278194"/>
    <n v="27387"/>
  </r>
  <r>
    <x v="0"/>
    <x v="9"/>
    <x v="4"/>
    <d v="2024-04-16T00:00:00"/>
    <n v="39278.517491342682"/>
    <n v="33622"/>
  </r>
  <r>
    <x v="0"/>
    <x v="2"/>
    <x v="2"/>
    <d v="2024-04-16T00:00:00"/>
    <n v="41032.456292473144"/>
    <n v="35525"/>
  </r>
  <r>
    <x v="0"/>
    <x v="1"/>
    <x v="1"/>
    <d v="2024-04-16T00:00:00"/>
    <n v="23185.959477242955"/>
    <n v="18441"/>
  </r>
  <r>
    <x v="0"/>
    <x v="9"/>
    <x v="1"/>
    <d v="2024-04-16T00:00:00"/>
    <n v="31061.87805467613"/>
    <n v="25325"/>
  </r>
  <r>
    <x v="0"/>
    <x v="0"/>
    <x v="3"/>
    <d v="2024-04-16T00:00:00"/>
    <n v="18656.018657311808"/>
    <n v="15812"/>
  </r>
  <r>
    <x v="0"/>
    <x v="2"/>
    <x v="4"/>
    <d v="2024-04-16T00:00:00"/>
    <n v="24882.141230797672"/>
    <n v="20122"/>
  </r>
  <r>
    <x v="2"/>
    <x v="0"/>
    <x v="2"/>
    <d v="2024-04-16T00:00:00"/>
    <n v="27345.394500657596"/>
    <n v="21352"/>
  </r>
  <r>
    <x v="0"/>
    <x v="4"/>
    <x v="0"/>
    <d v="2024-04-14T00:00:00"/>
    <n v="34257.190186358494"/>
    <n v="29248"/>
  </r>
  <r>
    <x v="2"/>
    <x v="7"/>
    <x v="3"/>
    <d v="2024-04-13T00:00:00"/>
    <n v="33866.085124604033"/>
    <n v="26565"/>
  </r>
  <r>
    <x v="0"/>
    <x v="8"/>
    <x v="3"/>
    <d v="2024-04-12T00:00:00"/>
    <n v="33074.419740912606"/>
    <n v="27383"/>
  </r>
  <r>
    <x v="0"/>
    <x v="9"/>
    <x v="4"/>
    <d v="2024-04-12T00:00:00"/>
    <n v="40526.408383533919"/>
    <n v="33618"/>
  </r>
  <r>
    <x v="0"/>
    <x v="2"/>
    <x v="2"/>
    <d v="2024-04-12T00:00:00"/>
    <n v="41559.867762892594"/>
    <n v="35521"/>
  </r>
  <r>
    <x v="1"/>
    <x v="1"/>
    <x v="1"/>
    <d v="2024-04-12T00:00:00"/>
    <n v="37644.95255662698"/>
    <n v="32966"/>
  </r>
  <r>
    <x v="0"/>
    <x v="0"/>
    <x v="0"/>
    <d v="2024-04-11T00:00:00"/>
    <n v="44154.646340841682"/>
    <n v="33181"/>
  </r>
  <r>
    <x v="0"/>
    <x v="4"/>
    <x v="0"/>
    <d v="2024-04-10T00:00:00"/>
    <n v="34799.17241607052"/>
    <n v="29244"/>
  </r>
  <r>
    <x v="1"/>
    <x v="9"/>
    <x v="1"/>
    <d v="2024-04-09T00:00:00"/>
    <n v="40401.993450145223"/>
    <n v="32055"/>
  </r>
  <r>
    <x v="1"/>
    <x v="1"/>
    <x v="1"/>
    <d v="2024-04-08T00:00:00"/>
    <n v="40478.17044893861"/>
    <n v="32962"/>
  </r>
  <r>
    <x v="2"/>
    <x v="0"/>
    <x v="0"/>
    <d v="2024-04-07T00:00:00"/>
    <n v="46950.071717336221"/>
    <n v="39869"/>
  </r>
  <r>
    <x v="2"/>
    <x v="7"/>
    <x v="4"/>
    <d v="2024-04-07T00:00:00"/>
    <n v="34060.147437120657"/>
    <n v="26633"/>
  </r>
  <r>
    <x v="2"/>
    <x v="5"/>
    <x v="4"/>
    <d v="2024-04-06T00:00:00"/>
    <n v="22613.626376251577"/>
    <n v="19866"/>
  </r>
  <r>
    <x v="2"/>
    <x v="7"/>
    <x v="4"/>
    <d v="2024-04-06T00:00:00"/>
    <n v="38403.08096958742"/>
    <n v="28721"/>
  </r>
  <r>
    <x v="0"/>
    <x v="8"/>
    <x v="2"/>
    <d v="2024-04-05T00:00:00"/>
    <n v="30143.121609490172"/>
    <n v="23546"/>
  </r>
  <r>
    <x v="1"/>
    <x v="9"/>
    <x v="3"/>
    <d v="2024-04-05T00:00:00"/>
    <n v="28705.535110821056"/>
    <n v="22519"/>
  </r>
  <r>
    <x v="2"/>
    <x v="5"/>
    <x v="4"/>
    <d v="2024-04-05T00:00:00"/>
    <n v="26438.126324943794"/>
    <n v="20316"/>
  </r>
  <r>
    <x v="0"/>
    <x v="5"/>
    <x v="1"/>
    <d v="2024-04-04T00:00:00"/>
    <n v="20912.788506434903"/>
    <n v="17940"/>
  </r>
  <r>
    <x v="0"/>
    <x v="5"/>
    <x v="0"/>
    <d v="2024-04-04T00:00:00"/>
    <n v="22141.6181861962"/>
    <n v="18219"/>
  </r>
  <r>
    <x v="2"/>
    <x v="8"/>
    <x v="3"/>
    <d v="2024-04-04T00:00:00"/>
    <n v="37436.142685348503"/>
    <n v="27811"/>
  </r>
  <r>
    <x v="0"/>
    <x v="4"/>
    <x v="0"/>
    <d v="2024-04-04T00:00:00"/>
    <n v="44474.893737017061"/>
    <n v="37372"/>
  </r>
  <r>
    <x v="0"/>
    <x v="9"/>
    <x v="2"/>
    <d v="2024-04-04T00:00:00"/>
    <n v="34177.239736451047"/>
    <n v="29428"/>
  </r>
  <r>
    <x v="0"/>
    <x v="2"/>
    <x v="0"/>
    <d v="2024-04-04T00:00:00"/>
    <n v="23435.642953224211"/>
    <n v="19799"/>
  </r>
  <r>
    <x v="2"/>
    <x v="7"/>
    <x v="0"/>
    <d v="2024-04-04T00:00:00"/>
    <n v="40736.297107216"/>
    <n v="34130"/>
  </r>
  <r>
    <x v="2"/>
    <x v="9"/>
    <x v="2"/>
    <d v="2024-04-04T00:00:00"/>
    <n v="21939.178552883084"/>
    <n v="18722"/>
  </r>
  <r>
    <x v="2"/>
    <x v="0"/>
    <x v="0"/>
    <d v="2024-04-03T00:00:00"/>
    <n v="45664.624017090406"/>
    <n v="39865"/>
  </r>
  <r>
    <x v="0"/>
    <x v="0"/>
    <x v="2"/>
    <d v="2024-04-03T00:00:00"/>
    <n v="40166.409805182535"/>
    <n v="31069"/>
  </r>
  <r>
    <x v="0"/>
    <x v="4"/>
    <x v="1"/>
    <d v="2024-04-03T00:00:00"/>
    <n v="21404.101834113793"/>
    <n v="17664"/>
  </r>
  <r>
    <x v="2"/>
    <x v="5"/>
    <x v="4"/>
    <d v="2024-04-02T00:00:00"/>
    <n v="24048.441905315016"/>
    <n v="19862"/>
  </r>
  <r>
    <x v="0"/>
    <x v="4"/>
    <x v="0"/>
    <d v="2024-04-02T00:00:00"/>
    <n v="36412.566609836671"/>
    <n v="31838"/>
  </r>
  <r>
    <x v="2"/>
    <x v="0"/>
    <x v="0"/>
    <d v="2024-04-01T00:00:00"/>
    <n v="27168.542849213369"/>
    <n v="23574"/>
  </r>
  <r>
    <x v="1"/>
    <x v="9"/>
    <x v="3"/>
    <d v="2024-04-01T00:00:00"/>
    <n v="45553.779472212707"/>
    <n v="35463"/>
  </r>
  <r>
    <x v="0"/>
    <x v="1"/>
    <x v="0"/>
    <d v="2024-03-31T00:00:00"/>
    <n v="27021.646548282944"/>
    <n v="20039"/>
  </r>
  <r>
    <x v="0"/>
    <x v="8"/>
    <x v="3"/>
    <d v="2024-03-31T00:00:00"/>
    <n v="36658.244622728336"/>
    <n v="29973"/>
  </r>
  <r>
    <x v="0"/>
    <x v="9"/>
    <x v="4"/>
    <d v="2024-03-31T00:00:00"/>
    <n v="43847.663443846192"/>
    <n v="36208"/>
  </r>
  <r>
    <x v="0"/>
    <x v="2"/>
    <x v="2"/>
    <d v="2024-03-31T00:00:00"/>
    <n v="43929.236473803066"/>
    <n v="38111"/>
  </r>
  <r>
    <x v="1"/>
    <x v="1"/>
    <x v="1"/>
    <d v="2024-03-31T00:00:00"/>
    <n v="41663.801811136764"/>
    <n v="35556"/>
  </r>
  <r>
    <x v="0"/>
    <x v="8"/>
    <x v="4"/>
    <d v="2024-03-29T00:00:00"/>
    <n v="28295.129698809775"/>
    <n v="23165"/>
  </r>
  <r>
    <x v="0"/>
    <x v="4"/>
    <x v="0"/>
    <d v="2024-03-29T00:00:00"/>
    <n v="39357.200927917773"/>
    <n v="31834"/>
  </r>
  <r>
    <x v="2"/>
    <x v="0"/>
    <x v="0"/>
    <d v="2024-03-28T00:00:00"/>
    <n v="26819.791545758166"/>
    <n v="23570"/>
  </r>
  <r>
    <x v="0"/>
    <x v="2"/>
    <x v="3"/>
    <d v="2024-03-28T00:00:00"/>
    <n v="38705.025841564595"/>
    <n v="32584"/>
  </r>
  <r>
    <x v="2"/>
    <x v="8"/>
    <x v="1"/>
    <d v="2024-03-28T00:00:00"/>
    <n v="31238.460678231764"/>
    <n v="25182"/>
  </r>
  <r>
    <x v="2"/>
    <x v="3"/>
    <x v="0"/>
    <d v="2024-03-28T00:00:00"/>
    <n v="29942.613901528763"/>
    <n v="26239"/>
  </r>
  <r>
    <x v="0"/>
    <x v="7"/>
    <x v="3"/>
    <d v="2024-03-28T00:00:00"/>
    <n v="25708.575917681857"/>
    <n v="20775"/>
  </r>
  <r>
    <x v="0"/>
    <x v="1"/>
    <x v="0"/>
    <d v="2024-03-28T00:00:00"/>
    <n v="45297.293661571784"/>
    <n v="37918"/>
  </r>
  <r>
    <x v="0"/>
    <x v="1"/>
    <x v="1"/>
    <d v="2024-03-28T00:00:00"/>
    <n v="43472.571815480303"/>
    <n v="35429"/>
  </r>
  <r>
    <x v="0"/>
    <x v="1"/>
    <x v="3"/>
    <d v="2024-03-27T00:00:00"/>
    <n v="42013.623200436581"/>
    <n v="33669"/>
  </r>
  <r>
    <x v="0"/>
    <x v="5"/>
    <x v="0"/>
    <d v="2024-03-27T00:00:00"/>
    <n v="41593.546487163403"/>
    <n v="34770"/>
  </r>
  <r>
    <x v="0"/>
    <x v="4"/>
    <x v="2"/>
    <d v="2024-03-27T00:00:00"/>
    <n v="32247.355477827346"/>
    <n v="25763"/>
  </r>
  <r>
    <x v="1"/>
    <x v="1"/>
    <x v="1"/>
    <d v="2024-03-27T00:00:00"/>
    <n v="43879.798818848598"/>
    <n v="35552"/>
  </r>
  <r>
    <x v="2"/>
    <x v="0"/>
    <x v="0"/>
    <d v="2024-03-26T00:00:00"/>
    <n v="48563.292981140577"/>
    <n v="42459"/>
  </r>
  <r>
    <x v="0"/>
    <x v="8"/>
    <x v="4"/>
    <d v="2024-03-25T00:00:00"/>
    <n v="27060.638424618395"/>
    <n v="23161"/>
  </r>
  <r>
    <x v="2"/>
    <x v="5"/>
    <x v="4"/>
    <d v="2024-03-25T00:00:00"/>
    <n v="25432.83339473938"/>
    <n v="22456"/>
  </r>
  <r>
    <x v="0"/>
    <x v="2"/>
    <x v="3"/>
    <d v="2024-03-24T00:00:00"/>
    <n v="38485.570660071833"/>
    <n v="32580"/>
  </r>
  <r>
    <x v="2"/>
    <x v="8"/>
    <x v="1"/>
    <d v="2024-03-24T00:00:00"/>
    <n v="29792.542259977181"/>
    <n v="25178"/>
  </r>
  <r>
    <x v="2"/>
    <x v="3"/>
    <x v="0"/>
    <d v="2024-03-24T00:00:00"/>
    <n v="32103.48944105368"/>
    <n v="26235"/>
  </r>
  <r>
    <x v="0"/>
    <x v="9"/>
    <x v="3"/>
    <d v="2024-03-24T00:00:00"/>
    <n v="25077.106653203125"/>
    <n v="19758"/>
  </r>
  <r>
    <x v="2"/>
    <x v="2"/>
    <x v="3"/>
    <d v="2024-03-24T00:00:00"/>
    <n v="40308.408798387369"/>
    <n v="31851"/>
  </r>
  <r>
    <x v="0"/>
    <x v="1"/>
    <x v="3"/>
    <d v="2024-03-23T00:00:00"/>
    <n v="40978.158526358959"/>
    <n v="33665"/>
  </r>
  <r>
    <x v="0"/>
    <x v="5"/>
    <x v="0"/>
    <d v="2024-03-23T00:00:00"/>
    <n v="41143.671779324191"/>
    <n v="34766"/>
  </r>
  <r>
    <x v="0"/>
    <x v="4"/>
    <x v="2"/>
    <d v="2024-03-23T00:00:00"/>
    <n v="30829.6296285809"/>
    <n v="25759"/>
  </r>
  <r>
    <x v="0"/>
    <x v="6"/>
    <x v="4"/>
    <d v="2024-03-23T00:00:00"/>
    <n v="37164.960302308267"/>
    <n v="29587"/>
  </r>
  <r>
    <x v="0"/>
    <x v="9"/>
    <x v="1"/>
    <d v="2024-03-22T00:00:00"/>
    <n v="49221.400274585198"/>
    <n v="38131"/>
  </r>
  <r>
    <x v="0"/>
    <x v="2"/>
    <x v="0"/>
    <d v="2024-03-22T00:00:00"/>
    <n v="27630.997051261489"/>
    <n v="22331"/>
  </r>
  <r>
    <x v="0"/>
    <x v="2"/>
    <x v="2"/>
    <d v="2024-03-22T00:00:00"/>
    <n v="34394.533586584919"/>
    <n v="25410"/>
  </r>
  <r>
    <x v="2"/>
    <x v="0"/>
    <x v="0"/>
    <d v="2024-03-22T00:00:00"/>
    <n v="49630.38800085082"/>
    <n v="42455"/>
  </r>
  <r>
    <x v="0"/>
    <x v="3"/>
    <x v="3"/>
    <d v="2024-03-21T00:00:00"/>
    <n v="47082.538915413337"/>
    <n v="36900"/>
  </r>
  <r>
    <x v="1"/>
    <x v="5"/>
    <x v="1"/>
    <d v="2024-03-21T00:00:00"/>
    <n v="28767.35312843612"/>
    <n v="22501"/>
  </r>
  <r>
    <x v="1"/>
    <x v="2"/>
    <x v="3"/>
    <d v="2024-03-21T00:00:00"/>
    <n v="31027.004750473654"/>
    <n v="25027"/>
  </r>
  <r>
    <x v="2"/>
    <x v="2"/>
    <x v="3"/>
    <d v="2024-03-21T00:00:00"/>
    <n v="29232.584556750557"/>
    <n v="23368"/>
  </r>
  <r>
    <x v="2"/>
    <x v="5"/>
    <x v="4"/>
    <d v="2024-03-21T00:00:00"/>
    <n v="27384.750914814635"/>
    <n v="22452"/>
  </r>
  <r>
    <x v="0"/>
    <x v="7"/>
    <x v="1"/>
    <d v="2024-03-20T00:00:00"/>
    <n v="24234.495258935647"/>
    <n v="20299"/>
  </r>
  <r>
    <x v="0"/>
    <x v="0"/>
    <x v="2"/>
    <d v="2024-03-20T00:00:00"/>
    <n v="26719.457860429025"/>
    <n v="21319"/>
  </r>
  <r>
    <x v="2"/>
    <x v="6"/>
    <x v="0"/>
    <d v="2024-03-20T00:00:00"/>
    <n v="29101.419950952743"/>
    <n v="23477"/>
  </r>
  <r>
    <x v="2"/>
    <x v="0"/>
    <x v="0"/>
    <d v="2024-03-20T00:00:00"/>
    <n v="29514.031560748812"/>
    <n v="26164"/>
  </r>
  <r>
    <x v="0"/>
    <x v="6"/>
    <x v="0"/>
    <d v="2024-03-18T00:00:00"/>
    <n v="44405.017486190809"/>
    <n v="38340"/>
  </r>
  <r>
    <x v="0"/>
    <x v="8"/>
    <x v="2"/>
    <d v="2024-03-18T00:00:00"/>
    <n v="33714.692944612951"/>
    <n v="27489"/>
  </r>
  <r>
    <x v="0"/>
    <x v="2"/>
    <x v="2"/>
    <d v="2024-03-18T00:00:00"/>
    <n v="27560.120618898934"/>
    <n v="21908"/>
  </r>
  <r>
    <x v="1"/>
    <x v="8"/>
    <x v="3"/>
    <d v="2024-03-18T00:00:00"/>
    <n v="42089.344048721359"/>
    <n v="32477"/>
  </r>
  <r>
    <x v="2"/>
    <x v="5"/>
    <x v="4"/>
    <d v="2024-03-18T00:00:00"/>
    <n v="27289.943693221277"/>
    <n v="21525"/>
  </r>
  <r>
    <x v="2"/>
    <x v="9"/>
    <x v="0"/>
    <d v="2024-03-18T00:00:00"/>
    <n v="44066.010078947234"/>
    <n v="34900"/>
  </r>
  <r>
    <x v="2"/>
    <x v="3"/>
    <x v="4"/>
    <d v="2024-03-18T00:00:00"/>
    <n v="42021.922852508935"/>
    <n v="33318"/>
  </r>
  <r>
    <x v="0"/>
    <x v="1"/>
    <x v="0"/>
    <d v="2024-03-17T00:00:00"/>
    <n v="24143.28998695243"/>
    <n v="19295"/>
  </r>
  <r>
    <x v="0"/>
    <x v="4"/>
    <x v="2"/>
    <d v="2024-03-17T00:00:00"/>
    <n v="48572.229577738202"/>
    <n v="36250"/>
  </r>
  <r>
    <x v="2"/>
    <x v="1"/>
    <x v="2"/>
    <d v="2024-03-17T00:00:00"/>
    <n v="19879.414577449952"/>
    <n v="17007"/>
  </r>
  <r>
    <x v="2"/>
    <x v="1"/>
    <x v="2"/>
    <d v="2024-03-17T00:00:00"/>
    <n v="37488.355429493284"/>
    <n v="29153"/>
  </r>
  <r>
    <x v="2"/>
    <x v="6"/>
    <x v="4"/>
    <d v="2024-03-17T00:00:00"/>
    <n v="38476.856396289579"/>
    <n v="31619"/>
  </r>
  <r>
    <x v="0"/>
    <x v="8"/>
    <x v="4"/>
    <d v="2024-03-17T00:00:00"/>
    <n v="31566.39930883648"/>
    <n v="25755"/>
  </r>
  <r>
    <x v="2"/>
    <x v="0"/>
    <x v="0"/>
    <d v="2024-03-16T00:00:00"/>
    <n v="30794.222709555117"/>
    <n v="26160"/>
  </r>
  <r>
    <x v="0"/>
    <x v="2"/>
    <x v="3"/>
    <d v="2024-03-16T00:00:00"/>
    <n v="42002.078347665854"/>
    <n v="35174"/>
  </r>
  <r>
    <x v="2"/>
    <x v="8"/>
    <x v="1"/>
    <d v="2024-03-16T00:00:00"/>
    <n v="33475.875981054647"/>
    <n v="27772"/>
  </r>
  <r>
    <x v="2"/>
    <x v="3"/>
    <x v="0"/>
    <d v="2024-03-16T00:00:00"/>
    <n v="35488.355156332109"/>
    <n v="28829"/>
  </r>
  <r>
    <x v="0"/>
    <x v="9"/>
    <x v="3"/>
    <d v="2024-03-15T00:00:00"/>
    <n v="26012.72220268859"/>
    <n v="20665"/>
  </r>
  <r>
    <x v="0"/>
    <x v="1"/>
    <x v="3"/>
    <d v="2024-03-15T00:00:00"/>
    <n v="44363.876672008322"/>
    <n v="36259"/>
  </r>
  <r>
    <x v="0"/>
    <x v="5"/>
    <x v="0"/>
    <d v="2024-03-15T00:00:00"/>
    <n v="44417.167311151301"/>
    <n v="37360"/>
  </r>
  <r>
    <x v="0"/>
    <x v="4"/>
    <x v="2"/>
    <d v="2024-03-15T00:00:00"/>
    <n v="33204.853368577365"/>
    <n v="28353"/>
  </r>
  <r>
    <x v="0"/>
    <x v="6"/>
    <x v="0"/>
    <d v="2024-03-14T00:00:00"/>
    <n v="48103.52585642656"/>
    <n v="38336"/>
  </r>
  <r>
    <x v="0"/>
    <x v="9"/>
    <x v="4"/>
    <d v="2024-03-14T00:00:00"/>
    <n v="22234.559852303853"/>
    <n v="18593"/>
  </r>
  <r>
    <x v="0"/>
    <x v="0"/>
    <x v="3"/>
    <d v="2024-03-14T00:00:00"/>
    <n v="22017.603291486583"/>
    <n v="18250"/>
  </r>
  <r>
    <x v="0"/>
    <x v="4"/>
    <x v="2"/>
    <d v="2024-03-14T00:00:00"/>
    <n v="23712.451428683355"/>
    <n v="18185"/>
  </r>
  <r>
    <x v="0"/>
    <x v="3"/>
    <x v="2"/>
    <d v="2024-03-13T00:00:00"/>
    <n v="34406.998519046239"/>
    <n v="30124"/>
  </r>
  <r>
    <x v="0"/>
    <x v="8"/>
    <x v="3"/>
    <d v="2024-03-13T00:00:00"/>
    <n v="21704.987089915681"/>
    <n v="17484"/>
  </r>
  <r>
    <x v="2"/>
    <x v="6"/>
    <x v="2"/>
    <d v="2024-03-13T00:00:00"/>
    <n v="47077.50502780886"/>
    <n v="37643"/>
  </r>
  <r>
    <x v="0"/>
    <x v="8"/>
    <x v="4"/>
    <d v="2024-03-13T00:00:00"/>
    <n v="31420.200288335429"/>
    <n v="25751"/>
  </r>
  <r>
    <x v="0"/>
    <x v="2"/>
    <x v="3"/>
    <d v="2024-03-12T00:00:00"/>
    <n v="41948.448907485486"/>
    <n v="35170"/>
  </r>
  <r>
    <x v="2"/>
    <x v="8"/>
    <x v="1"/>
    <d v="2024-03-12T00:00:00"/>
    <n v="32968.842183294197"/>
    <n v="27768"/>
  </r>
  <r>
    <x v="2"/>
    <x v="3"/>
    <x v="0"/>
    <d v="2024-03-12T00:00:00"/>
    <n v="35265.498489062702"/>
    <n v="28825"/>
  </r>
  <r>
    <x v="0"/>
    <x v="1"/>
    <x v="3"/>
    <d v="2024-03-11T00:00:00"/>
    <n v="44310.905013032148"/>
    <n v="36255"/>
  </r>
  <r>
    <x v="0"/>
    <x v="5"/>
    <x v="0"/>
    <d v="2024-03-11T00:00:00"/>
    <n v="46460.496816820902"/>
    <n v="37356"/>
  </r>
  <r>
    <x v="0"/>
    <x v="4"/>
    <x v="2"/>
    <d v="2024-03-11T00:00:00"/>
    <n v="32394.66294910639"/>
    <n v="28349"/>
  </r>
  <r>
    <x v="0"/>
    <x v="9"/>
    <x v="4"/>
    <d v="2024-03-10T00:00:00"/>
    <n v="22063.220678213416"/>
    <n v="18589"/>
  </r>
  <r>
    <x v="0"/>
    <x v="6"/>
    <x v="4"/>
    <d v="2024-03-10T00:00:00"/>
    <n v="35582.495304198914"/>
    <n v="28771"/>
  </r>
  <r>
    <x v="0"/>
    <x v="6"/>
    <x v="2"/>
    <d v="2024-03-10T00:00:00"/>
    <n v="42080.691820972264"/>
    <n v="32393"/>
  </r>
  <r>
    <x v="0"/>
    <x v="4"/>
    <x v="0"/>
    <d v="2024-03-10T00:00:00"/>
    <n v="26593.208331836762"/>
    <n v="22267"/>
  </r>
  <r>
    <x v="0"/>
    <x v="3"/>
    <x v="2"/>
    <d v="2024-03-09T00:00:00"/>
    <n v="37098.219227459354"/>
    <n v="30120"/>
  </r>
  <r>
    <x v="0"/>
    <x v="9"/>
    <x v="3"/>
    <d v="2024-03-08T00:00:00"/>
    <n v="34119.731325280904"/>
    <n v="28765"/>
  </r>
  <r>
    <x v="0"/>
    <x v="6"/>
    <x v="1"/>
    <d v="2024-03-08T00:00:00"/>
    <n v="28868.234047542745"/>
    <n v="24289"/>
  </r>
  <r>
    <x v="0"/>
    <x v="6"/>
    <x v="4"/>
    <d v="2024-03-06T00:00:00"/>
    <n v="33796.80663333393"/>
    <n v="28767"/>
  </r>
  <r>
    <x v="0"/>
    <x v="7"/>
    <x v="4"/>
    <d v="2024-03-06T00:00:00"/>
    <n v="36239.790501546653"/>
    <n v="28728"/>
  </r>
  <r>
    <x v="0"/>
    <x v="7"/>
    <x v="1"/>
    <d v="2024-03-06T00:00:00"/>
    <n v="29749.994920367186"/>
    <n v="23662"/>
  </r>
  <r>
    <x v="0"/>
    <x v="0"/>
    <x v="0"/>
    <d v="2024-03-06T00:00:00"/>
    <n v="20224.048540862015"/>
    <n v="15277"/>
  </r>
  <r>
    <x v="0"/>
    <x v="6"/>
    <x v="2"/>
    <d v="2024-03-06T00:00:00"/>
    <n v="31342.029478199504"/>
    <n v="24318"/>
  </r>
  <r>
    <x v="2"/>
    <x v="8"/>
    <x v="2"/>
    <d v="2024-03-06T00:00:00"/>
    <n v="27591.604118150641"/>
    <n v="22068"/>
  </r>
  <r>
    <x v="0"/>
    <x v="6"/>
    <x v="0"/>
    <d v="2024-03-06T00:00:00"/>
    <n v="47527.766432077777"/>
    <n v="40930"/>
  </r>
  <r>
    <x v="0"/>
    <x v="9"/>
    <x v="0"/>
    <d v="2024-03-05T00:00:00"/>
    <n v="22637.873942765538"/>
    <n v="19860"/>
  </r>
  <r>
    <x v="1"/>
    <x v="2"/>
    <x v="3"/>
    <d v="2024-03-05T00:00:00"/>
    <n v="48161.854964830243"/>
    <n v="38622"/>
  </r>
  <r>
    <x v="0"/>
    <x v="3"/>
    <x v="2"/>
    <d v="2024-03-05T00:00:00"/>
    <n v="22123.459382186349"/>
    <n v="16512"/>
  </r>
  <r>
    <x v="2"/>
    <x v="2"/>
    <x v="3"/>
    <d v="2024-03-05T00:00:00"/>
    <n v="40676.919070889446"/>
    <n v="31800"/>
  </r>
  <r>
    <x v="0"/>
    <x v="9"/>
    <x v="3"/>
    <d v="2024-03-04T00:00:00"/>
    <n v="33700.745677673345"/>
    <n v="28761"/>
  </r>
  <r>
    <x v="0"/>
    <x v="0"/>
    <x v="1"/>
    <d v="2024-03-03T00:00:00"/>
    <n v="39280.296209387045"/>
    <n v="32562"/>
  </r>
  <r>
    <x v="2"/>
    <x v="0"/>
    <x v="4"/>
    <d v="2024-03-03T00:00:00"/>
    <n v="32781.006840419803"/>
    <n v="27064"/>
  </r>
  <r>
    <x v="0"/>
    <x v="8"/>
    <x v="1"/>
    <d v="2024-03-03T00:00:00"/>
    <n v="45482.851715628698"/>
    <n v="35400"/>
  </r>
  <r>
    <x v="0"/>
    <x v="1"/>
    <x v="0"/>
    <d v="2024-03-02T00:00:00"/>
    <n v="21799.679511967934"/>
    <n v="18158"/>
  </r>
  <r>
    <x v="2"/>
    <x v="4"/>
    <x v="0"/>
    <d v="2024-03-02T00:00:00"/>
    <n v="25435.768379192723"/>
    <n v="20393"/>
  </r>
  <r>
    <x v="0"/>
    <x v="6"/>
    <x v="0"/>
    <d v="2024-03-02T00:00:00"/>
    <n v="47641.372014065899"/>
    <n v="40926"/>
  </r>
  <r>
    <x v="0"/>
    <x v="9"/>
    <x v="4"/>
    <d v="2024-03-02T00:00:00"/>
    <n v="25694.035830722463"/>
    <n v="21183"/>
  </r>
  <r>
    <x v="0"/>
    <x v="9"/>
    <x v="0"/>
    <d v="2024-03-01T00:00:00"/>
    <n v="23900.366019032776"/>
    <n v="19856"/>
  </r>
  <r>
    <x v="1"/>
    <x v="2"/>
    <x v="3"/>
    <d v="2024-03-01T00:00:00"/>
    <n v="47420.408212289505"/>
    <n v="38618"/>
  </r>
  <r>
    <x v="0"/>
    <x v="5"/>
    <x v="3"/>
    <d v="2024-03-01T00:00:00"/>
    <n v="36349.451116224001"/>
    <n v="28971"/>
  </r>
  <r>
    <x v="0"/>
    <x v="8"/>
    <x v="3"/>
    <d v="2024-03-01T00:00:00"/>
    <n v="41022.99458088191"/>
    <n v="31912"/>
  </r>
  <r>
    <x v="0"/>
    <x v="9"/>
    <x v="3"/>
    <d v="2024-03-01T00:00:00"/>
    <n v="19917.05717745002"/>
    <n v="16055"/>
  </r>
  <r>
    <x v="0"/>
    <x v="3"/>
    <x v="2"/>
    <d v="2024-03-01T00:00:00"/>
    <n v="39720.377018599327"/>
    <n v="32714"/>
  </r>
  <r>
    <x v="2"/>
    <x v="1"/>
    <x v="0"/>
    <d v="2024-02-25T00:00:00"/>
    <n v="31113.585003016229"/>
    <n v="25380"/>
  </r>
  <r>
    <x v="0"/>
    <x v="9"/>
    <x v="3"/>
    <d v="2024-02-25T00:00:00"/>
    <n v="38684.832819964671"/>
    <n v="31355"/>
  </r>
  <r>
    <x v="0"/>
    <x v="0"/>
    <x v="0"/>
    <d v="2024-02-13T00:00:00"/>
    <n v="31486.665456026345"/>
    <n v="24462"/>
  </r>
  <r>
    <x v="0"/>
    <x v="6"/>
    <x v="4"/>
    <d v="2024-02-13T00:00:00"/>
    <n v="27793.302772224371"/>
    <n v="22308"/>
  </r>
  <r>
    <x v="2"/>
    <x v="7"/>
    <x v="0"/>
    <d v="2024-02-13T00:00:00"/>
    <n v="48853.434862372254"/>
    <n v="38604"/>
  </r>
  <r>
    <x v="2"/>
    <x v="1"/>
    <x v="2"/>
    <d v="2024-02-13T00:00:00"/>
    <n v="21072.542634721267"/>
    <n v="16963"/>
  </r>
  <r>
    <x v="0"/>
    <x v="6"/>
    <x v="1"/>
    <d v="2024-02-13T00:00:00"/>
    <n v="26964.555046507277"/>
    <n v="23879"/>
  </r>
  <r>
    <x v="2"/>
    <x v="1"/>
    <x v="0"/>
    <d v="2024-02-13T00:00:00"/>
    <n v="33741.553621632622"/>
    <n v="27970"/>
  </r>
  <r>
    <x v="0"/>
    <x v="7"/>
    <x v="2"/>
    <d v="2024-02-12T00:00:00"/>
    <n v="25941.464451252999"/>
    <n v="21474"/>
  </r>
  <r>
    <x v="2"/>
    <x v="0"/>
    <x v="2"/>
    <d v="2024-02-12T00:00:00"/>
    <n v="31313.241603163726"/>
    <n v="25031"/>
  </r>
  <r>
    <x v="0"/>
    <x v="0"/>
    <x v="4"/>
    <d v="2024-02-12T00:00:00"/>
    <n v="33589.088585058111"/>
    <n v="26219"/>
  </r>
  <r>
    <x v="0"/>
    <x v="6"/>
    <x v="1"/>
    <d v="2024-02-12T00:00:00"/>
    <n v="20016.128864220169"/>
    <n v="16342"/>
  </r>
  <r>
    <x v="2"/>
    <x v="1"/>
    <x v="1"/>
    <d v="2024-02-12T00:00:00"/>
    <n v="36955.504511059087"/>
    <n v="30429"/>
  </r>
  <r>
    <x v="0"/>
    <x v="5"/>
    <x v="3"/>
    <d v="2024-02-10T00:00:00"/>
    <n v="26420.104148671766"/>
    <n v="21647"/>
  </r>
  <r>
    <x v="0"/>
    <x v="5"/>
    <x v="1"/>
    <d v="2024-02-09T00:00:00"/>
    <n v="21647.865315382525"/>
    <n v="17373"/>
  </r>
  <r>
    <x v="0"/>
    <x v="2"/>
    <x v="0"/>
    <d v="2024-02-09T00:00:00"/>
    <n v="34448.220474090667"/>
    <n v="28793"/>
  </r>
  <r>
    <x v="2"/>
    <x v="3"/>
    <x v="4"/>
    <d v="2024-02-09T00:00:00"/>
    <n v="37210.459235997172"/>
    <n v="29805"/>
  </r>
  <r>
    <x v="0"/>
    <x v="6"/>
    <x v="1"/>
    <d v="2024-02-09T00:00:00"/>
    <n v="29338.319711217071"/>
    <n v="23875"/>
  </r>
  <r>
    <x v="2"/>
    <x v="1"/>
    <x v="0"/>
    <d v="2024-02-09T00:00:00"/>
    <n v="34534.833370492604"/>
    <n v="27966"/>
  </r>
  <r>
    <x v="2"/>
    <x v="0"/>
    <x v="2"/>
    <d v="2024-02-08T00:00:00"/>
    <n v="30042.098769203694"/>
    <n v="25027"/>
  </r>
  <r>
    <x v="0"/>
    <x v="4"/>
    <x v="3"/>
    <d v="2024-02-08T00:00:00"/>
    <n v="33698.849131479816"/>
    <n v="26262"/>
  </r>
  <r>
    <x v="0"/>
    <x v="9"/>
    <x v="0"/>
    <d v="2024-02-06T00:00:00"/>
    <n v="46180.261825859299"/>
    <n v="37723"/>
  </r>
  <r>
    <x v="2"/>
    <x v="4"/>
    <x v="2"/>
    <d v="2024-02-05T00:00:00"/>
    <n v="35303.551028565395"/>
    <n v="28671"/>
  </r>
  <r>
    <x v="1"/>
    <x v="6"/>
    <x v="0"/>
    <d v="2024-02-05T00:00:00"/>
    <n v="34811.920786802701"/>
    <n v="29457"/>
  </r>
  <r>
    <x v="2"/>
    <x v="7"/>
    <x v="1"/>
    <d v="2024-02-05T00:00:00"/>
    <n v="23858.344569628145"/>
    <n v="20464"/>
  </r>
  <r>
    <x v="0"/>
    <x v="6"/>
    <x v="3"/>
    <d v="2024-02-04T00:00:00"/>
    <n v="31742.467147481722"/>
    <n v="25970"/>
  </r>
  <r>
    <x v="0"/>
    <x v="7"/>
    <x v="2"/>
    <d v="2024-02-04T00:00:00"/>
    <n v="28239.645946274879"/>
    <n v="24068"/>
  </r>
  <r>
    <x v="0"/>
    <x v="5"/>
    <x v="1"/>
    <d v="2024-02-02T00:00:00"/>
    <n v="22353.28213665745"/>
    <n v="16604"/>
  </r>
  <r>
    <x v="0"/>
    <x v="8"/>
    <x v="1"/>
    <d v="2024-02-02T00:00:00"/>
    <n v="38173.185755611754"/>
    <n v="30322"/>
  </r>
  <r>
    <x v="0"/>
    <x v="8"/>
    <x v="0"/>
    <d v="2024-02-02T00:00:00"/>
    <n v="24191.826530516617"/>
    <n v="19012"/>
  </r>
  <r>
    <x v="0"/>
    <x v="9"/>
    <x v="3"/>
    <d v="2024-02-02T00:00:00"/>
    <n v="30178.673315114051"/>
    <n v="24019"/>
  </r>
  <r>
    <x v="0"/>
    <x v="2"/>
    <x v="3"/>
    <d v="2024-02-02T00:00:00"/>
    <n v="35334.850756633714"/>
    <n v="26605"/>
  </r>
  <r>
    <x v="0"/>
    <x v="3"/>
    <x v="3"/>
    <d v="2024-02-02T00:00:00"/>
    <n v="30179.786202780084"/>
    <n v="23245"/>
  </r>
  <r>
    <x v="0"/>
    <x v="4"/>
    <x v="0"/>
    <d v="2024-02-02T00:00:00"/>
    <n v="27538.025127316487"/>
    <n v="20938"/>
  </r>
  <r>
    <x v="2"/>
    <x v="9"/>
    <x v="2"/>
    <d v="2024-02-02T00:00:00"/>
    <n v="18808.255764826707"/>
    <n v="15818"/>
  </r>
  <r>
    <x v="0"/>
    <x v="9"/>
    <x v="0"/>
    <d v="2024-02-02T00:00:00"/>
    <n v="44301.672493539525"/>
    <n v="37719"/>
  </r>
  <r>
    <x v="2"/>
    <x v="4"/>
    <x v="2"/>
    <d v="2024-02-01T00:00:00"/>
    <n v="34324.458649335611"/>
    <n v="28667"/>
  </r>
  <r>
    <x v="0"/>
    <x v="7"/>
    <x v="0"/>
    <d v="2024-02-01T00:00:00"/>
    <n v="42339.250313324468"/>
    <n v="34535"/>
  </r>
  <r>
    <x v="0"/>
    <x v="7"/>
    <x v="1"/>
    <d v="2024-02-01T00:00:00"/>
    <n v="36333.201430271511"/>
    <n v="28086"/>
  </r>
  <r>
    <x v="0"/>
    <x v="7"/>
    <x v="3"/>
    <d v="2024-02-01T00:00:00"/>
    <n v="35316.472425439242"/>
    <n v="27840"/>
  </r>
  <r>
    <x v="0"/>
    <x v="7"/>
    <x v="2"/>
    <d v="2024-02-01T00:00:00"/>
    <n v="46154.666454980856"/>
    <n v="36076"/>
  </r>
  <r>
    <x v="0"/>
    <x v="1"/>
    <x v="3"/>
    <d v="2024-02-01T00:00:00"/>
    <n v="38754.806227592046"/>
    <n v="28382"/>
  </r>
  <r>
    <x v="0"/>
    <x v="4"/>
    <x v="0"/>
    <d v="2024-02-01T00:00:00"/>
    <n v="41986.282370901412"/>
    <n v="32551"/>
  </r>
  <r>
    <x v="1"/>
    <x v="9"/>
    <x v="1"/>
    <d v="2024-02-01T00:00:00"/>
    <n v="30444.96276262118"/>
    <n v="23330"/>
  </r>
  <r>
    <x v="0"/>
    <x v="4"/>
    <x v="3"/>
    <d v="2024-02-01T00:00:00"/>
    <n v="23943.142437298411"/>
    <n v="19031"/>
  </r>
  <r>
    <x v="1"/>
    <x v="6"/>
    <x v="0"/>
    <d v="2024-02-01T00:00:00"/>
    <n v="34701.782684089943"/>
    <n v="29453"/>
  </r>
  <r>
    <x v="2"/>
    <x v="7"/>
    <x v="1"/>
    <d v="2024-02-01T00:00:00"/>
    <n v="24623.973782403267"/>
    <n v="20460"/>
  </r>
  <r>
    <x v="0"/>
    <x v="5"/>
    <x v="1"/>
    <d v="2024-02-01T00:00:00"/>
    <n v="23201.622170879647"/>
    <n v="19967"/>
  </r>
  <r>
    <x v="0"/>
    <x v="2"/>
    <x v="0"/>
    <d v="2024-02-01T00:00:00"/>
    <n v="38699.172178015368"/>
    <n v="31387"/>
  </r>
  <r>
    <x v="2"/>
    <x v="3"/>
    <x v="4"/>
    <d v="2024-02-01T00:00:00"/>
    <n v="39676.800491756963"/>
    <n v="32399"/>
  </r>
  <r>
    <x v="0"/>
    <x v="6"/>
    <x v="3"/>
    <d v="2024-01-31T00:00:00"/>
    <n v="30216.915275595849"/>
    <n v="25966"/>
  </r>
  <r>
    <x v="0"/>
    <x v="1"/>
    <x v="4"/>
    <d v="2024-01-31T00:00:00"/>
    <n v="47133.959617973407"/>
    <n v="36205"/>
  </r>
  <r>
    <x v="2"/>
    <x v="0"/>
    <x v="2"/>
    <d v="2024-01-31T00:00:00"/>
    <n v="21322.077066370275"/>
    <n v="17859"/>
  </r>
  <r>
    <x v="0"/>
    <x v="7"/>
    <x v="2"/>
    <d v="2024-01-31T00:00:00"/>
    <n v="27830.915815671109"/>
    <n v="24064"/>
  </r>
  <r>
    <x v="2"/>
    <x v="0"/>
    <x v="2"/>
    <d v="2024-01-31T00:00:00"/>
    <n v="33848.116966041402"/>
    <n v="27621"/>
  </r>
  <r>
    <x v="0"/>
    <x v="8"/>
    <x v="4"/>
    <d v="2024-01-30T00:00:00"/>
    <n v="34265.032293698729"/>
    <n v="28303"/>
  </r>
  <r>
    <x v="2"/>
    <x v="2"/>
    <x v="4"/>
    <d v="2024-01-30T00:00:00"/>
    <n v="36556.231861864529"/>
    <n v="29752"/>
  </r>
  <r>
    <x v="0"/>
    <x v="2"/>
    <x v="4"/>
    <d v="2024-01-30T00:00:00"/>
    <n v="18625.781643906685"/>
    <n v="15041"/>
  </r>
  <r>
    <x v="2"/>
    <x v="8"/>
    <x v="0"/>
    <d v="2024-01-29T00:00:00"/>
    <n v="37305.16779279348"/>
    <n v="30692"/>
  </r>
  <r>
    <x v="2"/>
    <x v="6"/>
    <x v="1"/>
    <d v="2024-01-29T00:00:00"/>
    <n v="28873.540872639769"/>
    <n v="23600"/>
  </r>
  <r>
    <x v="0"/>
    <x v="5"/>
    <x v="1"/>
    <d v="2024-01-28T00:00:00"/>
    <n v="23397.762529413689"/>
    <n v="19963"/>
  </r>
  <r>
    <x v="0"/>
    <x v="2"/>
    <x v="0"/>
    <d v="2024-01-28T00:00:00"/>
    <n v="37120.043745629118"/>
    <n v="31383"/>
  </r>
  <r>
    <x v="2"/>
    <x v="3"/>
    <x v="4"/>
    <d v="2024-01-28T00:00:00"/>
    <n v="38098.284612849056"/>
    <n v="32395"/>
  </r>
  <r>
    <x v="2"/>
    <x v="8"/>
    <x v="2"/>
    <d v="2024-01-27T00:00:00"/>
    <n v="34223.537468363356"/>
    <n v="25110"/>
  </r>
  <r>
    <x v="0"/>
    <x v="8"/>
    <x v="4"/>
    <d v="2024-01-26T00:00:00"/>
    <n v="34938.820987374798"/>
    <n v="28299"/>
  </r>
  <r>
    <x v="2"/>
    <x v="2"/>
    <x v="4"/>
    <d v="2024-01-26T00:00:00"/>
    <n v="34081.973079107556"/>
    <n v="29748"/>
  </r>
  <r>
    <x v="0"/>
    <x v="7"/>
    <x v="1"/>
    <d v="2024-01-26T00:00:00"/>
    <n v="49559.202664277291"/>
    <n v="36379"/>
  </r>
  <r>
    <x v="0"/>
    <x v="5"/>
    <x v="4"/>
    <d v="2024-01-26T00:00:00"/>
    <n v="22282.601806587831"/>
    <n v="16960"/>
  </r>
  <r>
    <x v="0"/>
    <x v="8"/>
    <x v="0"/>
    <d v="2024-01-26T00:00:00"/>
    <n v="39611.596791215852"/>
    <n v="32738"/>
  </r>
  <r>
    <x v="0"/>
    <x v="2"/>
    <x v="0"/>
    <d v="2024-01-26T00:00:00"/>
    <n v="24944.408781431015"/>
    <n v="19447"/>
  </r>
  <r>
    <x v="0"/>
    <x v="3"/>
    <x v="4"/>
    <d v="2024-01-26T00:00:00"/>
    <n v="33284.387064251816"/>
    <n v="25761"/>
  </r>
  <r>
    <x v="0"/>
    <x v="3"/>
    <x v="1"/>
    <d v="2024-01-26T00:00:00"/>
    <n v="27308.597977083362"/>
    <n v="21100"/>
  </r>
  <r>
    <x v="0"/>
    <x v="6"/>
    <x v="0"/>
    <d v="2024-01-26T00:00:00"/>
    <n v="25593.523113171996"/>
    <n v="20439"/>
  </r>
  <r>
    <x v="2"/>
    <x v="2"/>
    <x v="0"/>
    <d v="2024-01-26T00:00:00"/>
    <n v="23505.944626241097"/>
    <n v="17254"/>
  </r>
  <r>
    <x v="2"/>
    <x v="8"/>
    <x v="0"/>
    <d v="2024-01-25T00:00:00"/>
    <n v="36991.956153611362"/>
    <n v="30688"/>
  </r>
  <r>
    <x v="2"/>
    <x v="6"/>
    <x v="1"/>
    <d v="2024-01-25T00:00:00"/>
    <n v="27504.926511610458"/>
    <n v="23596"/>
  </r>
  <r>
    <x v="0"/>
    <x v="1"/>
    <x v="0"/>
    <d v="2024-01-25T00:00:00"/>
    <n v="29851.193191017268"/>
    <n v="23770"/>
  </r>
  <r>
    <x v="0"/>
    <x v="0"/>
    <x v="2"/>
    <d v="2024-01-25T00:00:00"/>
    <n v="39243.867700337658"/>
    <n v="28518"/>
  </r>
  <r>
    <x v="1"/>
    <x v="0"/>
    <x v="0"/>
    <d v="2024-01-25T00:00:00"/>
    <n v="26130.956444767318"/>
    <n v="19159"/>
  </r>
  <r>
    <x v="0"/>
    <x v="1"/>
    <x v="1"/>
    <d v="2024-01-24T00:00:00"/>
    <n v="49414.161442251323"/>
    <n v="36416"/>
  </r>
  <r>
    <x v="0"/>
    <x v="6"/>
    <x v="1"/>
    <d v="2024-01-24T00:00:00"/>
    <n v="39136.453575905907"/>
    <n v="30070"/>
  </r>
  <r>
    <x v="0"/>
    <x v="2"/>
    <x v="1"/>
    <d v="2024-01-17T00:00:00"/>
    <n v="43336.915897687286"/>
    <n v="34686"/>
  </r>
  <r>
    <x v="0"/>
    <x v="6"/>
    <x v="1"/>
    <d v="2024-01-10T00:00:00"/>
    <n v="32960"/>
    <n v="23033"/>
  </r>
  <r>
    <x v="0"/>
    <x v="5"/>
    <x v="3"/>
    <d v="2024-01-07T00:00:00"/>
    <n v="23094.611565058305"/>
    <n v="17814"/>
  </r>
  <r>
    <x v="0"/>
    <x v="3"/>
    <x v="1"/>
    <d v="2024-01-07T00:00:00"/>
    <n v="22382.680390997233"/>
    <n v="16757"/>
  </r>
  <r>
    <x v="2"/>
    <x v="4"/>
    <x v="2"/>
    <d v="2024-01-06T00:00:00"/>
    <n v="33000"/>
    <n v="25516"/>
  </r>
  <r>
    <x v="2"/>
    <x v="7"/>
    <x v="3"/>
    <d v="2024-01-06T00:00:00"/>
    <n v="43500"/>
    <n v="33335"/>
  </r>
  <r>
    <x v="0"/>
    <x v="9"/>
    <x v="2"/>
    <d v="2024-01-05T00:00:00"/>
    <n v="38000"/>
    <n v="30737"/>
  </r>
  <r>
    <x v="0"/>
    <x v="6"/>
    <x v="2"/>
    <d v="2024-01-04T00:00:00"/>
    <n v="22100"/>
    <n v="15908"/>
  </r>
  <r>
    <x v="0"/>
    <x v="0"/>
    <x v="0"/>
    <d v="2023-12-30T00:00:00"/>
    <n v="40995.188361253473"/>
    <n v="33374"/>
  </r>
  <r>
    <x v="1"/>
    <x v="1"/>
    <x v="1"/>
    <d v="2023-12-30T00:00:00"/>
    <n v="43322.453083471846"/>
    <n v="36169"/>
  </r>
  <r>
    <x v="0"/>
    <x v="0"/>
    <x v="0"/>
    <d v="2023-12-30T00:00:00"/>
    <n v="39442.825636847221"/>
    <n v="33368"/>
  </r>
  <r>
    <x v="1"/>
    <x v="1"/>
    <x v="1"/>
    <d v="2023-12-30T00:00:00"/>
    <n v="44946.02845184262"/>
    <n v="36163"/>
  </r>
  <r>
    <x v="0"/>
    <x v="2"/>
    <x v="2"/>
    <d v="2023-12-29T00:00:00"/>
    <n v="45118.629831559185"/>
    <n v="35769"/>
  </r>
  <r>
    <x v="0"/>
    <x v="3"/>
    <x v="3"/>
    <d v="2023-12-29T00:00:00"/>
    <n v="25620.661726083752"/>
    <n v="21904"/>
  </r>
  <r>
    <x v="0"/>
    <x v="2"/>
    <x v="2"/>
    <d v="2023-12-29T00:00:00"/>
    <n v="43903.58710278364"/>
    <n v="35763"/>
  </r>
  <r>
    <x v="0"/>
    <x v="3"/>
    <x v="3"/>
    <d v="2023-12-29T00:00:00"/>
    <n v="26291.053085565865"/>
    <n v="21898"/>
  </r>
  <r>
    <x v="0"/>
    <x v="4"/>
    <x v="0"/>
    <d v="2023-12-28T00:00:00"/>
    <n v="40167.518006788399"/>
    <n v="33071"/>
  </r>
  <r>
    <x v="0"/>
    <x v="0"/>
    <x v="1"/>
    <d v="2023-12-28T00:00:00"/>
    <n v="41366.009659888718"/>
    <n v="33427"/>
  </r>
  <r>
    <x v="0"/>
    <x v="4"/>
    <x v="0"/>
    <d v="2023-12-28T00:00:00"/>
    <n v="41461.141838342381"/>
    <n v="33065"/>
  </r>
  <r>
    <x v="0"/>
    <x v="0"/>
    <x v="1"/>
    <d v="2023-12-28T00:00:00"/>
    <n v="38219.040206013771"/>
    <n v="33421"/>
  </r>
  <r>
    <x v="0"/>
    <x v="5"/>
    <x v="0"/>
    <d v="2023-12-27T00:00:00"/>
    <n v="27540.246168713722"/>
    <n v="23369"/>
  </r>
  <r>
    <x v="0"/>
    <x v="5"/>
    <x v="0"/>
    <d v="2023-12-27T00:00:00"/>
    <n v="29015.984837235817"/>
    <n v="23363"/>
  </r>
  <r>
    <x v="0"/>
    <x v="4"/>
    <x v="3"/>
    <d v="2023-12-26T00:00:00"/>
    <n v="36919.170179578301"/>
    <n v="30664"/>
  </r>
  <r>
    <x v="2"/>
    <x v="6"/>
    <x v="2"/>
    <d v="2023-12-26T00:00:00"/>
    <n v="36034.741922123561"/>
    <n v="29351"/>
  </r>
  <r>
    <x v="0"/>
    <x v="4"/>
    <x v="3"/>
    <d v="2023-12-26T00:00:00"/>
    <n v="37229.737005772222"/>
    <n v="30658"/>
  </r>
  <r>
    <x v="2"/>
    <x v="6"/>
    <x v="2"/>
    <d v="2023-12-26T00:00:00"/>
    <n v="35218.238973473395"/>
    <n v="29345"/>
  </r>
  <r>
    <x v="0"/>
    <x v="7"/>
    <x v="2"/>
    <d v="2023-12-25T00:00:00"/>
    <n v="46952.797717395624"/>
    <n v="37824"/>
  </r>
  <r>
    <x v="0"/>
    <x v="7"/>
    <x v="2"/>
    <d v="2023-12-25T00:00:00"/>
    <n v="47657.128563385282"/>
    <n v="37818"/>
  </r>
  <r>
    <x v="0"/>
    <x v="2"/>
    <x v="1"/>
    <d v="2023-12-23T00:00:00"/>
    <n v="36804.11918575476"/>
    <n v="31348"/>
  </r>
  <r>
    <x v="0"/>
    <x v="3"/>
    <x v="0"/>
    <d v="2023-12-23T00:00:00"/>
    <n v="45154.308758706102"/>
    <n v="38413"/>
  </r>
  <r>
    <x v="0"/>
    <x v="3"/>
    <x v="2"/>
    <d v="2023-12-23T00:00:00"/>
    <n v="23175.887707652055"/>
    <n v="19772"/>
  </r>
  <r>
    <x v="2"/>
    <x v="5"/>
    <x v="3"/>
    <d v="2023-12-23T00:00:00"/>
    <n v="25473.937715838732"/>
    <n v="20663"/>
  </r>
  <r>
    <x v="2"/>
    <x v="5"/>
    <x v="3"/>
    <d v="2023-12-23T00:00:00"/>
    <n v="24459.716822984461"/>
    <n v="19738"/>
  </r>
  <r>
    <x v="2"/>
    <x v="8"/>
    <x v="0"/>
    <d v="2023-12-23T00:00:00"/>
    <n v="25327.044115487421"/>
    <n v="21724"/>
  </r>
  <r>
    <x v="2"/>
    <x v="9"/>
    <x v="4"/>
    <d v="2023-12-23T00:00:00"/>
    <n v="40393.397512720621"/>
    <n v="32875"/>
  </r>
  <r>
    <x v="0"/>
    <x v="2"/>
    <x v="1"/>
    <d v="2023-12-23T00:00:00"/>
    <n v="36566.82366230373"/>
    <n v="31342"/>
  </r>
  <r>
    <x v="0"/>
    <x v="3"/>
    <x v="0"/>
    <d v="2023-12-23T00:00:00"/>
    <n v="44576.476894716587"/>
    <n v="38407"/>
  </r>
  <r>
    <x v="0"/>
    <x v="3"/>
    <x v="2"/>
    <d v="2023-12-23T00:00:00"/>
    <n v="23237.455471289468"/>
    <n v="19766"/>
  </r>
  <r>
    <x v="2"/>
    <x v="5"/>
    <x v="3"/>
    <d v="2023-12-23T00:00:00"/>
    <n v="24105.714657479555"/>
    <n v="20657"/>
  </r>
  <r>
    <x v="2"/>
    <x v="5"/>
    <x v="3"/>
    <d v="2023-12-23T00:00:00"/>
    <n v="23733.539606429458"/>
    <n v="19732"/>
  </r>
  <r>
    <x v="2"/>
    <x v="8"/>
    <x v="0"/>
    <d v="2023-12-23T00:00:00"/>
    <n v="26365.593962191298"/>
    <n v="21718"/>
  </r>
  <r>
    <x v="2"/>
    <x v="9"/>
    <x v="4"/>
    <d v="2023-12-23T00:00:00"/>
    <n v="37381.556529223577"/>
    <n v="32869"/>
  </r>
  <r>
    <x v="0"/>
    <x v="7"/>
    <x v="3"/>
    <d v="2023-12-22T00:00:00"/>
    <n v="35028.842666750941"/>
    <n v="29068"/>
  </r>
  <r>
    <x v="0"/>
    <x v="1"/>
    <x v="0"/>
    <d v="2023-12-22T00:00:00"/>
    <n v="26595.943085171537"/>
    <n v="22953"/>
  </r>
  <r>
    <x v="0"/>
    <x v="1"/>
    <x v="1"/>
    <d v="2023-12-22T00:00:00"/>
    <n v="25714.743284116135"/>
    <n v="22602"/>
  </r>
  <r>
    <x v="0"/>
    <x v="4"/>
    <x v="1"/>
    <d v="2023-12-22T00:00:00"/>
    <n v="42679.806793219497"/>
    <n v="33867"/>
  </r>
  <r>
    <x v="0"/>
    <x v="0"/>
    <x v="4"/>
    <d v="2023-12-22T00:00:00"/>
    <n v="23281.526887050215"/>
    <n v="19825"/>
  </r>
  <r>
    <x v="1"/>
    <x v="1"/>
    <x v="3"/>
    <d v="2023-12-22T00:00:00"/>
    <n v="33593.736006466585"/>
    <n v="27879"/>
  </r>
  <r>
    <x v="0"/>
    <x v="4"/>
    <x v="4"/>
    <d v="2023-12-22T00:00:00"/>
    <n v="30806.333585661112"/>
    <n v="24047"/>
  </r>
  <r>
    <x v="0"/>
    <x v="7"/>
    <x v="3"/>
    <d v="2023-12-22T00:00:00"/>
    <n v="36355.355055183929"/>
    <n v="29062"/>
  </r>
  <r>
    <x v="0"/>
    <x v="1"/>
    <x v="0"/>
    <d v="2023-12-22T00:00:00"/>
    <n v="26619.443597810172"/>
    <n v="22947"/>
  </r>
  <r>
    <x v="0"/>
    <x v="1"/>
    <x v="1"/>
    <d v="2023-12-22T00:00:00"/>
    <n v="26561.997030565923"/>
    <n v="22596"/>
  </r>
  <r>
    <x v="0"/>
    <x v="4"/>
    <x v="1"/>
    <d v="2023-12-22T00:00:00"/>
    <n v="40167.481779307949"/>
    <n v="33861"/>
  </r>
  <r>
    <x v="0"/>
    <x v="0"/>
    <x v="4"/>
    <d v="2023-12-22T00:00:00"/>
    <n v="23787.078049396358"/>
    <n v="19819"/>
  </r>
  <r>
    <x v="1"/>
    <x v="1"/>
    <x v="3"/>
    <d v="2023-12-22T00:00:00"/>
    <n v="34553.029709859926"/>
    <n v="27873"/>
  </r>
  <r>
    <x v="0"/>
    <x v="4"/>
    <x v="4"/>
    <d v="2023-12-22T00:00:00"/>
    <n v="28117.808222326614"/>
    <n v="24041"/>
  </r>
  <r>
    <x v="0"/>
    <x v="2"/>
    <x v="1"/>
    <d v="2023-12-21T00:00:00"/>
    <n v="19560.174527168565"/>
    <n v="17121"/>
  </r>
  <r>
    <x v="2"/>
    <x v="6"/>
    <x v="4"/>
    <d v="2023-12-21T00:00:00"/>
    <n v="35103.625760792405"/>
    <n v="30708"/>
  </r>
  <r>
    <x v="0"/>
    <x v="2"/>
    <x v="1"/>
    <d v="2023-12-21T00:00:00"/>
    <n v="20300.847218054481"/>
    <n v="17115"/>
  </r>
  <r>
    <x v="2"/>
    <x v="6"/>
    <x v="4"/>
    <d v="2023-12-21T00:00:00"/>
    <n v="37218.366810203304"/>
    <n v="30702"/>
  </r>
  <r>
    <x v="0"/>
    <x v="3"/>
    <x v="1"/>
    <d v="2023-12-20T00:00:00"/>
    <n v="36582.038589896707"/>
    <n v="30399"/>
  </r>
  <r>
    <x v="2"/>
    <x v="9"/>
    <x v="2"/>
    <d v="2023-12-20T00:00:00"/>
    <n v="30107.249121014109"/>
    <n v="24814"/>
  </r>
  <r>
    <x v="0"/>
    <x v="3"/>
    <x v="1"/>
    <d v="2023-12-20T00:00:00"/>
    <n v="35589.499873081564"/>
    <n v="30393"/>
  </r>
  <r>
    <x v="2"/>
    <x v="9"/>
    <x v="2"/>
    <d v="2023-12-20T00:00:00"/>
    <n v="29387.127408285873"/>
    <n v="24808"/>
  </r>
  <r>
    <x v="0"/>
    <x v="5"/>
    <x v="4"/>
    <d v="2023-12-15T00:00:00"/>
    <n v="30163.766478421723"/>
    <n v="24375"/>
  </r>
  <r>
    <x v="0"/>
    <x v="5"/>
    <x v="4"/>
    <d v="2023-12-15T00:00:00"/>
    <n v="47064.146362383734"/>
    <n v="37056"/>
  </r>
  <r>
    <x v="0"/>
    <x v="8"/>
    <x v="1"/>
    <d v="2023-12-15T00:00:00"/>
    <n v="47929.006128577108"/>
    <n v="39173"/>
  </r>
  <r>
    <x v="0"/>
    <x v="5"/>
    <x v="4"/>
    <d v="2023-12-15T00:00:00"/>
    <n v="28537.593046362086"/>
    <n v="24369"/>
  </r>
  <r>
    <x v="0"/>
    <x v="5"/>
    <x v="4"/>
    <d v="2023-12-15T00:00:00"/>
    <n v="45746.82615876785"/>
    <n v="37050"/>
  </r>
  <r>
    <x v="0"/>
    <x v="8"/>
    <x v="1"/>
    <d v="2023-12-15T00:00:00"/>
    <n v="44376.895621498057"/>
    <n v="39167"/>
  </r>
  <r>
    <x v="2"/>
    <x v="4"/>
    <x v="0"/>
    <d v="2023-12-14T00:00:00"/>
    <n v="39319.112038637541"/>
    <n v="34012"/>
  </r>
  <r>
    <x v="0"/>
    <x v="8"/>
    <x v="3"/>
    <d v="2023-12-14T00:00:00"/>
    <n v="26592.069424343768"/>
    <n v="22269"/>
  </r>
  <r>
    <x v="0"/>
    <x v="6"/>
    <x v="0"/>
    <d v="2023-12-14T00:00:00"/>
    <n v="43446.020619592353"/>
    <n v="36800"/>
  </r>
  <r>
    <x v="2"/>
    <x v="0"/>
    <x v="3"/>
    <d v="2023-12-14T00:00:00"/>
    <n v="34993.947328826252"/>
    <n v="28177"/>
  </r>
  <r>
    <x v="2"/>
    <x v="3"/>
    <x v="1"/>
    <d v="2023-12-14T00:00:00"/>
    <n v="41964.777334393628"/>
    <n v="33628"/>
  </r>
  <r>
    <x v="2"/>
    <x v="6"/>
    <x v="1"/>
    <d v="2023-12-14T00:00:00"/>
    <n v="29489.874171930674"/>
    <n v="25118"/>
  </r>
  <r>
    <x v="2"/>
    <x v="4"/>
    <x v="0"/>
    <d v="2023-12-14T00:00:00"/>
    <n v="41183.922770305879"/>
    <n v="34006"/>
  </r>
  <r>
    <x v="0"/>
    <x v="8"/>
    <x v="3"/>
    <d v="2023-12-14T00:00:00"/>
    <n v="27246.782604237702"/>
    <n v="22263"/>
  </r>
  <r>
    <x v="0"/>
    <x v="6"/>
    <x v="0"/>
    <d v="2023-12-14T00:00:00"/>
    <n v="43894.879850238671"/>
    <n v="36794"/>
  </r>
  <r>
    <x v="2"/>
    <x v="0"/>
    <x v="3"/>
    <d v="2023-12-14T00:00:00"/>
    <n v="33826.788629082454"/>
    <n v="28171"/>
  </r>
  <r>
    <x v="2"/>
    <x v="3"/>
    <x v="1"/>
    <d v="2023-12-14T00:00:00"/>
    <n v="41736.397816841352"/>
    <n v="33622"/>
  </r>
  <r>
    <x v="2"/>
    <x v="6"/>
    <x v="1"/>
    <d v="2023-12-14T00:00:00"/>
    <n v="31876.965685315536"/>
    <n v="25112"/>
  </r>
  <r>
    <x v="2"/>
    <x v="3"/>
    <x v="2"/>
    <d v="2023-12-09T00:00:00"/>
    <n v="33245.371244429371"/>
    <n v="28389"/>
  </r>
  <r>
    <x v="2"/>
    <x v="3"/>
    <x v="2"/>
    <d v="2023-12-09T00:00:00"/>
    <n v="33071.344420067122"/>
    <n v="28383"/>
  </r>
  <r>
    <x v="2"/>
    <x v="4"/>
    <x v="0"/>
    <d v="2023-12-08T00:00:00"/>
    <n v="34688.818608616777"/>
    <n v="28353"/>
  </r>
  <r>
    <x v="0"/>
    <x v="2"/>
    <x v="4"/>
    <d v="2023-12-08T00:00:00"/>
    <n v="47781.141703290945"/>
    <n v="38652"/>
  </r>
  <r>
    <x v="0"/>
    <x v="2"/>
    <x v="3"/>
    <d v="2023-12-08T00:00:00"/>
    <n v="35738.114997385856"/>
    <n v="28203"/>
  </r>
  <r>
    <x v="2"/>
    <x v="4"/>
    <x v="0"/>
    <d v="2023-12-08T00:00:00"/>
    <n v="35098.721201817621"/>
    <n v="28347"/>
  </r>
  <r>
    <x v="0"/>
    <x v="2"/>
    <x v="4"/>
    <d v="2023-12-08T00:00:00"/>
    <n v="47342.621449517668"/>
    <n v="38646"/>
  </r>
  <r>
    <x v="0"/>
    <x v="2"/>
    <x v="3"/>
    <d v="2023-12-08T00:00:00"/>
    <n v="35250.421938680811"/>
    <n v="28197"/>
  </r>
  <r>
    <x v="2"/>
    <x v="2"/>
    <x v="3"/>
    <d v="2023-12-06T00:00:00"/>
    <n v="38874.220507842896"/>
    <n v="32709"/>
  </r>
  <r>
    <x v="2"/>
    <x v="2"/>
    <x v="3"/>
    <d v="2023-12-06T00:00:00"/>
    <n v="40670.360895851642"/>
    <n v="32703"/>
  </r>
  <r>
    <x v="0"/>
    <x v="2"/>
    <x v="1"/>
    <d v="2023-12-02T00:00:00"/>
    <n v="23930.085667808882"/>
    <n v="19177"/>
  </r>
  <r>
    <x v="0"/>
    <x v="3"/>
    <x v="2"/>
    <d v="2023-12-02T00:00:00"/>
    <n v="33385.291646422869"/>
    <n v="26876"/>
  </r>
  <r>
    <x v="0"/>
    <x v="2"/>
    <x v="1"/>
    <d v="2023-12-02T00:00:00"/>
    <n v="24436.102435249213"/>
    <n v="19171"/>
  </r>
  <r>
    <x v="0"/>
    <x v="3"/>
    <x v="2"/>
    <d v="2023-12-02T00:00:00"/>
    <n v="33380.41751591683"/>
    <n v="26870"/>
  </r>
  <r>
    <x v="0"/>
    <x v="8"/>
    <x v="2"/>
    <d v="2023-12-01T00:00:00"/>
    <n v="20047.050601923194"/>
    <n v="16403"/>
  </r>
  <r>
    <x v="0"/>
    <x v="9"/>
    <x v="2"/>
    <d v="2023-12-01T00:00:00"/>
    <n v="20668.51474239504"/>
    <n v="16076"/>
  </r>
  <r>
    <x v="0"/>
    <x v="9"/>
    <x v="0"/>
    <d v="2023-12-01T00:00:00"/>
    <n v="21349.79873446959"/>
    <n v="17523"/>
  </r>
  <r>
    <x v="1"/>
    <x v="1"/>
    <x v="3"/>
    <d v="2023-12-01T00:00:00"/>
    <n v="38225.949556086693"/>
    <n v="32262"/>
  </r>
  <r>
    <x v="0"/>
    <x v="8"/>
    <x v="2"/>
    <d v="2023-12-01T00:00:00"/>
    <n v="19809.950581373163"/>
    <n v="16397"/>
  </r>
  <r>
    <x v="0"/>
    <x v="9"/>
    <x v="2"/>
    <d v="2023-12-01T00:00:00"/>
    <n v="19438.478400639724"/>
    <n v="16070"/>
  </r>
  <r>
    <x v="0"/>
    <x v="9"/>
    <x v="0"/>
    <d v="2023-12-01T00:00:00"/>
    <n v="22178.63483872974"/>
    <n v="17517"/>
  </r>
  <r>
    <x v="1"/>
    <x v="1"/>
    <x v="3"/>
    <d v="2023-12-01T00:00:00"/>
    <n v="38057.805036731173"/>
    <n v="32256"/>
  </r>
  <r>
    <x v="0"/>
    <x v="1"/>
    <x v="4"/>
    <d v="2023-11-30T00:00:00"/>
    <n v="23926.556406506028"/>
    <n v="20145"/>
  </r>
  <r>
    <x v="0"/>
    <x v="9"/>
    <x v="3"/>
    <d v="2023-11-30T00:00:00"/>
    <n v="28839.329087499544"/>
    <n v="23851"/>
  </r>
  <r>
    <x v="0"/>
    <x v="0"/>
    <x v="2"/>
    <d v="2023-11-30T00:00:00"/>
    <n v="36445.392209419457"/>
    <n v="28400"/>
  </r>
  <r>
    <x v="2"/>
    <x v="4"/>
    <x v="1"/>
    <d v="2023-11-30T00:00:00"/>
    <n v="26400.307510934967"/>
    <n v="21637"/>
  </r>
  <r>
    <x v="0"/>
    <x v="1"/>
    <x v="4"/>
    <d v="2023-11-30T00:00:00"/>
    <n v="24397.087565408987"/>
    <n v="20139"/>
  </r>
  <r>
    <x v="0"/>
    <x v="9"/>
    <x v="3"/>
    <d v="2023-11-30T00:00:00"/>
    <n v="30085.704213978875"/>
    <n v="23845"/>
  </r>
  <r>
    <x v="0"/>
    <x v="0"/>
    <x v="2"/>
    <d v="2023-11-30T00:00:00"/>
    <n v="35204.252105678541"/>
    <n v="28394"/>
  </r>
  <r>
    <x v="2"/>
    <x v="4"/>
    <x v="1"/>
    <d v="2023-11-30T00:00:00"/>
    <n v="25880.192716806319"/>
    <n v="21631"/>
  </r>
  <r>
    <x v="2"/>
    <x v="8"/>
    <x v="1"/>
    <d v="2023-11-25T00:00:00"/>
    <n v="28202.855710426902"/>
    <n v="22451"/>
  </r>
  <r>
    <x v="2"/>
    <x v="9"/>
    <x v="4"/>
    <d v="2023-11-25T00:00:00"/>
    <n v="21461.77185239856"/>
    <n v="18007"/>
  </r>
  <r>
    <x v="2"/>
    <x v="8"/>
    <x v="1"/>
    <d v="2023-11-25T00:00:00"/>
    <n v="27952.319517754935"/>
    <n v="22445"/>
  </r>
  <r>
    <x v="2"/>
    <x v="9"/>
    <x v="4"/>
    <d v="2023-11-25T00:00:00"/>
    <n v="21169.559495628975"/>
    <n v="18001"/>
  </r>
  <r>
    <x v="0"/>
    <x v="2"/>
    <x v="4"/>
    <d v="2023-11-24T00:00:00"/>
    <n v="30894.36742468485"/>
    <n v="26013"/>
  </r>
  <r>
    <x v="0"/>
    <x v="2"/>
    <x v="4"/>
    <d v="2023-11-24T00:00:00"/>
    <n v="30936.244150967159"/>
    <n v="26007"/>
  </r>
  <r>
    <x v="0"/>
    <x v="3"/>
    <x v="4"/>
    <d v="2023-11-23T00:00:00"/>
    <n v="38937.236490344236"/>
    <n v="34253"/>
  </r>
  <r>
    <x v="0"/>
    <x v="6"/>
    <x v="1"/>
    <d v="2023-11-23T00:00:00"/>
    <n v="26372.854730179763"/>
    <n v="20670"/>
  </r>
  <r>
    <x v="0"/>
    <x v="4"/>
    <x v="2"/>
    <d v="2023-11-23T00:00:00"/>
    <n v="24688.580446363692"/>
    <n v="20812"/>
  </r>
  <r>
    <x v="2"/>
    <x v="0"/>
    <x v="3"/>
    <d v="2023-11-23T00:00:00"/>
    <n v="31514.420399763465"/>
    <n v="25560"/>
  </r>
  <r>
    <x v="0"/>
    <x v="3"/>
    <x v="4"/>
    <d v="2023-11-23T00:00:00"/>
    <n v="39055.84764718933"/>
    <n v="34247"/>
  </r>
  <r>
    <x v="0"/>
    <x v="6"/>
    <x v="1"/>
    <d v="2023-11-23T00:00:00"/>
    <n v="25683.735763404511"/>
    <n v="20664"/>
  </r>
  <r>
    <x v="0"/>
    <x v="4"/>
    <x v="2"/>
    <d v="2023-11-23T00:00:00"/>
    <n v="25179.342969849084"/>
    <n v="20806"/>
  </r>
  <r>
    <x v="2"/>
    <x v="0"/>
    <x v="3"/>
    <d v="2023-11-23T00:00:00"/>
    <n v="28882.505455520753"/>
    <n v="25554"/>
  </r>
  <r>
    <x v="0"/>
    <x v="6"/>
    <x v="0"/>
    <d v="2023-11-22T00:00:00"/>
    <n v="44853.345457789561"/>
    <n v="37765"/>
  </r>
  <r>
    <x v="0"/>
    <x v="6"/>
    <x v="0"/>
    <d v="2023-11-22T00:00:00"/>
    <n v="44838.398944306733"/>
    <n v="37759"/>
  </r>
  <r>
    <x v="0"/>
    <x v="1"/>
    <x v="2"/>
    <d v="2023-11-21T00:00:00"/>
    <n v="30758.139754044201"/>
    <n v="25322"/>
  </r>
  <r>
    <x v="0"/>
    <x v="1"/>
    <x v="2"/>
    <d v="2023-11-21T00:00:00"/>
    <n v="28996.998826507977"/>
    <n v="25316"/>
  </r>
  <r>
    <x v="0"/>
    <x v="5"/>
    <x v="0"/>
    <d v="2023-11-18T00:00:00"/>
    <n v="26352.295456057935"/>
    <n v="21417"/>
  </r>
  <r>
    <x v="0"/>
    <x v="5"/>
    <x v="0"/>
    <d v="2023-11-18T00:00:00"/>
    <n v="25217.800967133371"/>
    <n v="21411"/>
  </r>
  <r>
    <x v="0"/>
    <x v="8"/>
    <x v="1"/>
    <d v="2023-11-17T00:00:00"/>
    <n v="36848.012214318063"/>
    <n v="30626"/>
  </r>
  <r>
    <x v="0"/>
    <x v="2"/>
    <x v="2"/>
    <d v="2023-11-17T00:00:00"/>
    <n v="26900.598877501114"/>
    <n v="22731"/>
  </r>
  <r>
    <x v="0"/>
    <x v="3"/>
    <x v="2"/>
    <d v="2023-11-17T00:00:00"/>
    <n v="29474.973671997537"/>
    <n v="23994"/>
  </r>
  <r>
    <x v="0"/>
    <x v="3"/>
    <x v="1"/>
    <d v="2023-11-17T00:00:00"/>
    <n v="23504.068799724751"/>
    <n v="18790"/>
  </r>
  <r>
    <x v="0"/>
    <x v="8"/>
    <x v="1"/>
    <d v="2023-11-17T00:00:00"/>
    <n v="39212.681521898063"/>
    <n v="30620"/>
  </r>
  <r>
    <x v="0"/>
    <x v="2"/>
    <x v="2"/>
    <d v="2023-11-17T00:00:00"/>
    <n v="27267.687261576168"/>
    <n v="22725"/>
  </r>
  <r>
    <x v="0"/>
    <x v="3"/>
    <x v="2"/>
    <d v="2023-11-17T00:00:00"/>
    <n v="28438.945876695634"/>
    <n v="23988"/>
  </r>
  <r>
    <x v="0"/>
    <x v="3"/>
    <x v="1"/>
    <d v="2023-11-17T00:00:00"/>
    <n v="23136.211687159033"/>
    <n v="18784"/>
  </r>
  <r>
    <x v="0"/>
    <x v="7"/>
    <x v="3"/>
    <d v="2023-11-16T00:00:00"/>
    <n v="36027.316519098466"/>
    <n v="28637"/>
  </r>
  <r>
    <x v="1"/>
    <x v="4"/>
    <x v="3"/>
    <d v="2023-11-16T00:00:00"/>
    <n v="40525.389551897701"/>
    <n v="31563"/>
  </r>
  <r>
    <x v="2"/>
    <x v="9"/>
    <x v="4"/>
    <d v="2023-11-16T00:00:00"/>
    <n v="23184.820697265684"/>
    <n v="19609"/>
  </r>
  <r>
    <x v="0"/>
    <x v="7"/>
    <x v="3"/>
    <d v="2023-11-16T00:00:00"/>
    <n v="35217.055659639693"/>
    <n v="28631"/>
  </r>
  <r>
    <x v="1"/>
    <x v="4"/>
    <x v="3"/>
    <d v="2023-11-16T00:00:00"/>
    <n v="39253.202813155469"/>
    <n v="31557"/>
  </r>
  <r>
    <x v="2"/>
    <x v="9"/>
    <x v="4"/>
    <d v="2023-11-16T00:00:00"/>
    <n v="25271.486929706713"/>
    <n v="19603"/>
  </r>
  <r>
    <x v="0"/>
    <x v="1"/>
    <x v="0"/>
    <d v="2023-11-15T00:00:00"/>
    <n v="31016.744889820791"/>
    <n v="25244"/>
  </r>
  <r>
    <x v="0"/>
    <x v="3"/>
    <x v="2"/>
    <d v="2023-11-15T00:00:00"/>
    <n v="25754.414694823296"/>
    <n v="21379"/>
  </r>
  <r>
    <x v="0"/>
    <x v="1"/>
    <x v="0"/>
    <d v="2023-11-15T00:00:00"/>
    <n v="31599.800864137644"/>
    <n v="25238"/>
  </r>
  <r>
    <x v="0"/>
    <x v="3"/>
    <x v="2"/>
    <d v="2023-11-15T00:00:00"/>
    <n v="26732.087850233533"/>
    <n v="21373"/>
  </r>
  <r>
    <x v="0"/>
    <x v="5"/>
    <x v="3"/>
    <d v="2023-11-11T00:00:00"/>
    <n v="21076.20831170406"/>
    <n v="17362"/>
  </r>
  <r>
    <x v="0"/>
    <x v="8"/>
    <x v="2"/>
    <d v="2023-11-11T00:00:00"/>
    <n v="43894.466132266381"/>
    <n v="38280"/>
  </r>
  <r>
    <x v="2"/>
    <x v="9"/>
    <x v="4"/>
    <d v="2023-11-11T00:00:00"/>
    <n v="46965.774176019426"/>
    <n v="39286"/>
  </r>
  <r>
    <x v="2"/>
    <x v="2"/>
    <x v="3"/>
    <d v="2023-11-11T00:00:00"/>
    <n v="46866.216365604989"/>
    <n v="38831"/>
  </r>
  <r>
    <x v="0"/>
    <x v="5"/>
    <x v="3"/>
    <d v="2023-11-11T00:00:00"/>
    <n v="20093.895842605496"/>
    <n v="17356"/>
  </r>
  <r>
    <x v="0"/>
    <x v="8"/>
    <x v="2"/>
    <d v="2023-11-11T00:00:00"/>
    <n v="47043.670461117275"/>
    <n v="38274"/>
  </r>
  <r>
    <x v="2"/>
    <x v="9"/>
    <x v="4"/>
    <d v="2023-11-11T00:00:00"/>
    <n v="48669.985516572408"/>
    <n v="39280"/>
  </r>
  <r>
    <x v="2"/>
    <x v="2"/>
    <x v="3"/>
    <d v="2023-11-11T00:00:00"/>
    <n v="47845.245260195181"/>
    <n v="38825"/>
  </r>
  <r>
    <x v="0"/>
    <x v="8"/>
    <x v="4"/>
    <d v="2023-11-10T00:00:00"/>
    <n v="38282.436579412293"/>
    <n v="29966"/>
  </r>
  <r>
    <x v="0"/>
    <x v="9"/>
    <x v="2"/>
    <d v="2023-11-10T00:00:00"/>
    <n v="21830.024653865341"/>
    <n v="18328"/>
  </r>
  <r>
    <x v="0"/>
    <x v="0"/>
    <x v="2"/>
    <d v="2023-11-10T00:00:00"/>
    <n v="46583.707353259182"/>
    <n v="39357"/>
  </r>
  <r>
    <x v="0"/>
    <x v="6"/>
    <x v="0"/>
    <d v="2023-11-10T00:00:00"/>
    <n v="41671.172815193022"/>
    <n v="33746"/>
  </r>
  <r>
    <x v="2"/>
    <x v="7"/>
    <x v="4"/>
    <d v="2023-11-10T00:00:00"/>
    <n v="41851.387137226855"/>
    <n v="36577"/>
  </r>
  <r>
    <x v="2"/>
    <x v="5"/>
    <x v="3"/>
    <d v="2023-11-10T00:00:00"/>
    <n v="33316.028369269487"/>
    <n v="27286"/>
  </r>
  <r>
    <x v="2"/>
    <x v="3"/>
    <x v="2"/>
    <d v="2023-11-10T00:00:00"/>
    <n v="30676.508312137743"/>
    <n v="25932"/>
  </r>
  <r>
    <x v="0"/>
    <x v="8"/>
    <x v="4"/>
    <d v="2023-11-10T00:00:00"/>
    <n v="38277.570720377807"/>
    <n v="29960"/>
  </r>
  <r>
    <x v="0"/>
    <x v="9"/>
    <x v="2"/>
    <d v="2023-11-10T00:00:00"/>
    <n v="20889.046725075983"/>
    <n v="18322"/>
  </r>
  <r>
    <x v="0"/>
    <x v="0"/>
    <x v="2"/>
    <d v="2023-11-10T00:00:00"/>
    <n v="47059.342183116452"/>
    <n v="39351"/>
  </r>
  <r>
    <x v="0"/>
    <x v="6"/>
    <x v="0"/>
    <d v="2023-11-10T00:00:00"/>
    <n v="38620.629467483304"/>
    <n v="33740"/>
  </r>
  <r>
    <x v="2"/>
    <x v="7"/>
    <x v="4"/>
    <d v="2023-11-10T00:00:00"/>
    <n v="45421.117956963171"/>
    <n v="36571"/>
  </r>
  <r>
    <x v="2"/>
    <x v="5"/>
    <x v="3"/>
    <d v="2023-11-10T00:00:00"/>
    <n v="32628.977982339678"/>
    <n v="27280"/>
  </r>
  <r>
    <x v="2"/>
    <x v="3"/>
    <x v="2"/>
    <d v="2023-11-10T00:00:00"/>
    <n v="31816.322390777561"/>
    <n v="25926"/>
  </r>
  <r>
    <x v="1"/>
    <x v="4"/>
    <x v="3"/>
    <d v="2023-11-09T00:00:00"/>
    <n v="33683.210788872195"/>
    <n v="29023"/>
  </r>
  <r>
    <x v="2"/>
    <x v="6"/>
    <x v="3"/>
    <d v="2023-11-09T00:00:00"/>
    <n v="39457.700373728912"/>
    <n v="31921"/>
  </r>
  <r>
    <x v="1"/>
    <x v="4"/>
    <x v="3"/>
    <d v="2023-11-09T00:00:00"/>
    <n v="33528.870426511181"/>
    <n v="29017"/>
  </r>
  <r>
    <x v="2"/>
    <x v="6"/>
    <x v="3"/>
    <d v="2023-11-09T00:00:00"/>
    <n v="41242.269313640703"/>
    <n v="31915"/>
  </r>
  <r>
    <x v="2"/>
    <x v="1"/>
    <x v="2"/>
    <d v="2023-11-08T00:00:00"/>
    <n v="38004.677323454976"/>
    <n v="31893"/>
  </r>
  <r>
    <x v="2"/>
    <x v="1"/>
    <x v="2"/>
    <d v="2023-11-08T00:00:00"/>
    <n v="39264.785502581384"/>
    <n v="31887"/>
  </r>
  <r>
    <x v="0"/>
    <x v="2"/>
    <x v="3"/>
    <d v="2023-11-03T00:00:00"/>
    <n v="43710.451307660653"/>
    <n v="36789"/>
  </r>
  <r>
    <x v="0"/>
    <x v="2"/>
    <x v="1"/>
    <d v="2023-11-03T00:00:00"/>
    <n v="39546.157766671"/>
    <n v="33031"/>
  </r>
  <r>
    <x v="2"/>
    <x v="3"/>
    <x v="4"/>
    <d v="2023-11-03T00:00:00"/>
    <n v="25565.857963209091"/>
    <n v="22242"/>
  </r>
  <r>
    <x v="0"/>
    <x v="2"/>
    <x v="3"/>
    <d v="2023-11-03T00:00:00"/>
    <n v="43097.452687412326"/>
    <n v="36783"/>
  </r>
  <r>
    <x v="0"/>
    <x v="2"/>
    <x v="1"/>
    <d v="2023-11-03T00:00:00"/>
    <n v="39841.513255696387"/>
    <n v="33025"/>
  </r>
  <r>
    <x v="2"/>
    <x v="3"/>
    <x v="4"/>
    <d v="2023-11-03T00:00:00"/>
    <n v="27583.891014993347"/>
    <n v="22236"/>
  </r>
  <r>
    <x v="0"/>
    <x v="7"/>
    <x v="0"/>
    <d v="2023-11-02T00:00:00"/>
    <n v="38555.489879227236"/>
    <n v="32487"/>
  </r>
  <r>
    <x v="0"/>
    <x v="0"/>
    <x v="4"/>
    <d v="2023-11-02T00:00:00"/>
    <n v="21134.269148217591"/>
    <n v="16666"/>
  </r>
  <r>
    <x v="2"/>
    <x v="6"/>
    <x v="1"/>
    <d v="2023-11-02T00:00:00"/>
    <n v="44369.013636250755"/>
    <n v="34829"/>
  </r>
  <r>
    <x v="0"/>
    <x v="7"/>
    <x v="0"/>
    <d v="2023-11-02T00:00:00"/>
    <n v="41726.1864029395"/>
    <n v="32481"/>
  </r>
  <r>
    <x v="0"/>
    <x v="0"/>
    <x v="4"/>
    <d v="2023-11-02T00:00:00"/>
    <n v="20466.808772005832"/>
    <n v="16660"/>
  </r>
  <r>
    <x v="2"/>
    <x v="6"/>
    <x v="1"/>
    <d v="2023-11-02T00:00:00"/>
    <n v="42936.775030549317"/>
    <n v="34823"/>
  </r>
  <r>
    <x v="0"/>
    <x v="6"/>
    <x v="1"/>
    <d v="2023-11-01T00:00:00"/>
    <n v="43987.20381097716"/>
    <n v="39313"/>
  </r>
  <r>
    <x v="1"/>
    <x v="1"/>
    <x v="2"/>
    <d v="2023-11-01T00:00:00"/>
    <n v="26749.533953494887"/>
    <n v="23855"/>
  </r>
  <r>
    <x v="0"/>
    <x v="4"/>
    <x v="2"/>
    <d v="2023-11-01T00:00:00"/>
    <n v="35471.649702226408"/>
    <n v="28584"/>
  </r>
  <r>
    <x v="2"/>
    <x v="0"/>
    <x v="4"/>
    <d v="2023-11-01T00:00:00"/>
    <n v="31832.513622816503"/>
    <n v="26694"/>
  </r>
  <r>
    <x v="2"/>
    <x v="2"/>
    <x v="4"/>
    <d v="2023-11-01T00:00:00"/>
    <n v="33586.179092645943"/>
    <n v="28395"/>
  </r>
  <r>
    <x v="0"/>
    <x v="4"/>
    <x v="2"/>
    <d v="2023-11-01T00:00:00"/>
    <n v="35207.406820000557"/>
    <n v="28578"/>
  </r>
  <r>
    <x v="2"/>
    <x v="0"/>
    <x v="4"/>
    <d v="2023-11-01T00:00:00"/>
    <n v="32176.791217691261"/>
    <n v="26688"/>
  </r>
  <r>
    <x v="2"/>
    <x v="2"/>
    <x v="4"/>
    <d v="2023-11-01T00:00:00"/>
    <n v="36683.347781841927"/>
    <n v="28389"/>
  </r>
  <r>
    <x v="2"/>
    <x v="8"/>
    <x v="1"/>
    <d v="2023-10-31T00:00:00"/>
    <n v="46602.049009172886"/>
    <n v="39787"/>
  </r>
  <r>
    <x v="0"/>
    <x v="8"/>
    <x v="3"/>
    <d v="2023-10-31T00:00:00"/>
    <n v="40983.94812302693"/>
    <n v="35092"/>
  </r>
  <r>
    <x v="0"/>
    <x v="8"/>
    <x v="3"/>
    <d v="2023-10-31T00:00:00"/>
    <n v="41522.59761127345"/>
    <n v="35086"/>
  </r>
  <r>
    <x v="0"/>
    <x v="0"/>
    <x v="3"/>
    <d v="2023-10-30T00:00:00"/>
    <n v="30311.483333879638"/>
    <n v="24933"/>
  </r>
  <r>
    <x v="0"/>
    <x v="6"/>
    <x v="1"/>
    <d v="2023-10-28T00:00:00"/>
    <n v="44175.650631982426"/>
    <n v="39309"/>
  </r>
  <r>
    <x v="1"/>
    <x v="1"/>
    <x v="2"/>
    <d v="2023-10-28T00:00:00"/>
    <n v="26392.479418703839"/>
    <n v="23851"/>
  </r>
  <r>
    <x v="2"/>
    <x v="8"/>
    <x v="1"/>
    <d v="2023-10-27T00:00:00"/>
    <n v="48376.379532911349"/>
    <n v="39783"/>
  </r>
  <r>
    <x v="0"/>
    <x v="5"/>
    <x v="2"/>
    <d v="2023-10-27T00:00:00"/>
    <n v="43890.944422479777"/>
    <n v="35041"/>
  </r>
  <r>
    <x v="0"/>
    <x v="5"/>
    <x v="2"/>
    <d v="2023-10-27T00:00:00"/>
    <n v="44642.609782356027"/>
    <n v="35035"/>
  </r>
  <r>
    <x v="0"/>
    <x v="0"/>
    <x v="3"/>
    <d v="2023-10-26T00:00:00"/>
    <n v="30067.446501883096"/>
    <n v="24929"/>
  </r>
  <r>
    <x v="2"/>
    <x v="1"/>
    <x v="2"/>
    <d v="2023-10-26T00:00:00"/>
    <n v="23712.826172737037"/>
    <n v="18355"/>
  </r>
  <r>
    <x v="0"/>
    <x v="0"/>
    <x v="4"/>
    <d v="2023-10-26T00:00:00"/>
    <n v="26997.606595226025"/>
    <n v="22490"/>
  </r>
  <r>
    <x v="0"/>
    <x v="0"/>
    <x v="4"/>
    <d v="2023-10-26T00:00:00"/>
    <n v="45955.201849349949"/>
    <n v="36951"/>
  </r>
  <r>
    <x v="2"/>
    <x v="1"/>
    <x v="2"/>
    <d v="2023-10-26T00:00:00"/>
    <n v="22469.723802105174"/>
    <n v="18349"/>
  </r>
  <r>
    <x v="1"/>
    <x v="4"/>
    <x v="3"/>
    <d v="2023-10-25T00:00:00"/>
    <n v="42348.592664819786"/>
    <n v="36321"/>
  </r>
  <r>
    <x v="0"/>
    <x v="8"/>
    <x v="3"/>
    <d v="2023-10-25T00:00:00"/>
    <n v="37062.133382735228"/>
    <n v="31318"/>
  </r>
  <r>
    <x v="2"/>
    <x v="6"/>
    <x v="1"/>
    <d v="2023-10-25T00:00:00"/>
    <n v="26539.321267936622"/>
    <n v="22030"/>
  </r>
  <r>
    <x v="0"/>
    <x v="3"/>
    <x v="4"/>
    <d v="2023-10-23T00:00:00"/>
    <n v="35404.80919877495"/>
    <n v="29754"/>
  </r>
  <r>
    <x v="0"/>
    <x v="6"/>
    <x v="4"/>
    <d v="2023-10-23T00:00:00"/>
    <n v="49008.219001208898"/>
    <n v="40443"/>
  </r>
  <r>
    <x v="2"/>
    <x v="4"/>
    <x v="1"/>
    <d v="2023-10-23T00:00:00"/>
    <n v="25654.491805502515"/>
    <n v="23082"/>
  </r>
  <r>
    <x v="1"/>
    <x v="1"/>
    <x v="4"/>
    <d v="2023-10-22T00:00:00"/>
    <n v="37720.9005549664"/>
    <n v="30826"/>
  </r>
  <r>
    <x v="2"/>
    <x v="9"/>
    <x v="4"/>
    <d v="2023-10-22T00:00:00"/>
    <n v="39082.324668895926"/>
    <n v="32989"/>
  </r>
  <r>
    <x v="0"/>
    <x v="4"/>
    <x v="1"/>
    <d v="2023-10-21T00:00:00"/>
    <n v="37814.334024010539"/>
    <n v="31436"/>
  </r>
  <r>
    <x v="0"/>
    <x v="0"/>
    <x v="1"/>
    <d v="2023-10-21T00:00:00"/>
    <n v="45177.873277818871"/>
    <n v="39064"/>
  </r>
  <r>
    <x v="0"/>
    <x v="7"/>
    <x v="3"/>
    <d v="2023-10-20T00:00:00"/>
    <n v="46724.571120210203"/>
    <n v="39369"/>
  </r>
  <r>
    <x v="2"/>
    <x v="0"/>
    <x v="1"/>
    <d v="2023-10-20T00:00:00"/>
    <n v="22337.166813995922"/>
    <n v="18419"/>
  </r>
  <r>
    <x v="2"/>
    <x v="6"/>
    <x v="4"/>
    <d v="2023-10-20T00:00:00"/>
    <n v="35077.456836641497"/>
    <n v="29142"/>
  </r>
  <r>
    <x v="0"/>
    <x v="3"/>
    <x v="4"/>
    <d v="2023-10-19T00:00:00"/>
    <n v="34287.362567200667"/>
    <n v="29750"/>
  </r>
  <r>
    <x v="0"/>
    <x v="6"/>
    <x v="4"/>
    <d v="2023-10-19T00:00:00"/>
    <n v="47899.836186424276"/>
    <n v="40439"/>
  </r>
  <r>
    <x v="2"/>
    <x v="4"/>
    <x v="1"/>
    <d v="2023-10-19T00:00:00"/>
    <n v="26499.219315693863"/>
    <n v="23078"/>
  </r>
  <r>
    <x v="0"/>
    <x v="7"/>
    <x v="3"/>
    <d v="2023-10-19T00:00:00"/>
    <n v="39742.190014107982"/>
    <n v="32933"/>
  </r>
  <r>
    <x v="0"/>
    <x v="5"/>
    <x v="3"/>
    <d v="2023-10-19T00:00:00"/>
    <n v="41027.277151966176"/>
    <n v="32706"/>
  </r>
  <r>
    <x v="2"/>
    <x v="1"/>
    <x v="1"/>
    <d v="2023-10-19T00:00:00"/>
    <n v="23536.59263338567"/>
    <n v="19318"/>
  </r>
  <r>
    <x v="1"/>
    <x v="1"/>
    <x v="4"/>
    <d v="2023-10-18T00:00:00"/>
    <n v="38039.72350824836"/>
    <n v="30822"/>
  </r>
  <r>
    <x v="2"/>
    <x v="9"/>
    <x v="4"/>
    <d v="2023-10-18T00:00:00"/>
    <n v="39896.493735218428"/>
    <n v="32985"/>
  </r>
  <r>
    <x v="0"/>
    <x v="8"/>
    <x v="1"/>
    <d v="2023-10-18T00:00:00"/>
    <n v="31030.559436479463"/>
    <n v="26390"/>
  </r>
  <r>
    <x v="0"/>
    <x v="6"/>
    <x v="1"/>
    <d v="2023-10-18T00:00:00"/>
    <n v="37327.384066167309"/>
    <n v="31496"/>
  </r>
  <r>
    <x v="2"/>
    <x v="7"/>
    <x v="4"/>
    <d v="2023-10-18T00:00:00"/>
    <n v="21001.025039808028"/>
    <n v="17586"/>
  </r>
  <r>
    <x v="2"/>
    <x v="2"/>
    <x v="0"/>
    <d v="2023-10-18T00:00:00"/>
    <n v="40721.954342603989"/>
    <n v="35006"/>
  </r>
  <r>
    <x v="0"/>
    <x v="6"/>
    <x v="3"/>
    <d v="2023-10-18T00:00:00"/>
    <n v="28285.631587265256"/>
    <n v="22739"/>
  </r>
  <r>
    <x v="0"/>
    <x v="4"/>
    <x v="1"/>
    <d v="2023-10-17T00:00:00"/>
    <n v="35946.75712714743"/>
    <n v="31432"/>
  </r>
  <r>
    <x v="0"/>
    <x v="0"/>
    <x v="1"/>
    <d v="2023-10-17T00:00:00"/>
    <n v="46235.280230868841"/>
    <n v="39060"/>
  </r>
  <r>
    <x v="0"/>
    <x v="3"/>
    <x v="4"/>
    <d v="2023-10-17T00:00:00"/>
    <n v="25355.610043581259"/>
    <n v="22993"/>
  </r>
  <r>
    <x v="0"/>
    <x v="7"/>
    <x v="3"/>
    <d v="2023-10-16T00:00:00"/>
    <n v="44716.306332099673"/>
    <n v="39365"/>
  </r>
  <r>
    <x v="0"/>
    <x v="3"/>
    <x v="3"/>
    <d v="2023-10-15T00:00:00"/>
    <n v="45426.844057666247"/>
    <n v="39374"/>
  </r>
  <r>
    <x v="1"/>
    <x v="1"/>
    <x v="3"/>
    <d v="2023-10-15T00:00:00"/>
    <n v="25578.433605136088"/>
    <n v="21549"/>
  </r>
  <r>
    <x v="0"/>
    <x v="8"/>
    <x v="1"/>
    <d v="2023-10-14T00:00:00"/>
    <n v="31815.832539004681"/>
    <n v="26386"/>
  </r>
  <r>
    <x v="0"/>
    <x v="6"/>
    <x v="1"/>
    <d v="2023-10-14T00:00:00"/>
    <n v="34887.34240478414"/>
    <n v="31492"/>
  </r>
  <r>
    <x v="2"/>
    <x v="7"/>
    <x v="4"/>
    <d v="2023-10-14T00:00:00"/>
    <n v="20323.997278995739"/>
    <n v="17582"/>
  </r>
  <r>
    <x v="2"/>
    <x v="2"/>
    <x v="0"/>
    <d v="2023-10-14T00:00:00"/>
    <n v="42777.360127682856"/>
    <n v="35002"/>
  </r>
  <r>
    <x v="0"/>
    <x v="5"/>
    <x v="0"/>
    <d v="2023-10-14T00:00:00"/>
    <n v="25525.217630272935"/>
    <n v="20594"/>
  </r>
  <r>
    <x v="0"/>
    <x v="5"/>
    <x v="1"/>
    <d v="2023-10-14T00:00:00"/>
    <n v="41487.705318827626"/>
    <n v="34609"/>
  </r>
  <r>
    <x v="0"/>
    <x v="8"/>
    <x v="0"/>
    <d v="2023-10-14T00:00:00"/>
    <n v="27137.468421546895"/>
    <n v="22008"/>
  </r>
  <r>
    <x v="0"/>
    <x v="9"/>
    <x v="2"/>
    <d v="2023-10-14T00:00:00"/>
    <n v="41914.858024980967"/>
    <n v="33077"/>
  </r>
  <r>
    <x v="0"/>
    <x v="2"/>
    <x v="0"/>
    <d v="2023-10-14T00:00:00"/>
    <n v="39780.004121975071"/>
    <n v="34827"/>
  </r>
  <r>
    <x v="0"/>
    <x v="3"/>
    <x v="0"/>
    <d v="2023-10-14T00:00:00"/>
    <n v="38729.382202852248"/>
    <n v="33341"/>
  </r>
  <r>
    <x v="0"/>
    <x v="3"/>
    <x v="2"/>
    <d v="2023-10-14T00:00:00"/>
    <n v="37930.331283144107"/>
    <n v="31138"/>
  </r>
  <r>
    <x v="2"/>
    <x v="5"/>
    <x v="4"/>
    <d v="2023-10-14T00:00:00"/>
    <n v="44200.736926704842"/>
    <n v="35357"/>
  </r>
  <r>
    <x v="2"/>
    <x v="8"/>
    <x v="0"/>
    <d v="2023-10-14T00:00:00"/>
    <n v="23966.539746402723"/>
    <n v="20939"/>
  </r>
  <r>
    <x v="2"/>
    <x v="3"/>
    <x v="1"/>
    <d v="2023-10-14T00:00:00"/>
    <n v="47653.015551817145"/>
    <n v="37887"/>
  </r>
  <r>
    <x v="0"/>
    <x v="3"/>
    <x v="4"/>
    <d v="2023-10-13T00:00:00"/>
    <n v="26176.597176627263"/>
    <n v="22989"/>
  </r>
  <r>
    <x v="0"/>
    <x v="7"/>
    <x v="2"/>
    <d v="2023-10-13T00:00:00"/>
    <n v="42806.395865743158"/>
    <n v="35444"/>
  </r>
  <r>
    <x v="0"/>
    <x v="0"/>
    <x v="2"/>
    <d v="2023-10-13T00:00:00"/>
    <n v="44280.695854951249"/>
    <n v="35723"/>
  </r>
  <r>
    <x v="0"/>
    <x v="6"/>
    <x v="4"/>
    <d v="2023-10-13T00:00:00"/>
    <n v="20134.340670646383"/>
    <n v="17241"/>
  </r>
  <r>
    <x v="1"/>
    <x v="7"/>
    <x v="1"/>
    <d v="2023-10-13T00:00:00"/>
    <n v="24379.534399659704"/>
    <n v="19893"/>
  </r>
  <r>
    <x v="1"/>
    <x v="4"/>
    <x v="0"/>
    <d v="2023-10-13T00:00:00"/>
    <n v="31615.327106271259"/>
    <n v="26783"/>
  </r>
  <r>
    <x v="2"/>
    <x v="1"/>
    <x v="4"/>
    <d v="2023-10-13T00:00:00"/>
    <n v="30536.814781893219"/>
    <n v="25750"/>
  </r>
  <r>
    <x v="2"/>
    <x v="0"/>
    <x v="0"/>
    <d v="2023-10-13T00:00:00"/>
    <n v="40072.633067299357"/>
    <n v="32136"/>
  </r>
  <r>
    <x v="0"/>
    <x v="8"/>
    <x v="2"/>
    <d v="2023-10-12T00:00:00"/>
    <n v="23025.449021837321"/>
    <n v="20087"/>
  </r>
  <r>
    <x v="0"/>
    <x v="3"/>
    <x v="3"/>
    <d v="2023-10-11T00:00:00"/>
    <n v="48290.556913205583"/>
    <n v="39370"/>
  </r>
  <r>
    <x v="1"/>
    <x v="1"/>
    <x v="3"/>
    <d v="2023-10-11T00:00:00"/>
    <n v="24957.768568735541"/>
    <n v="21545"/>
  </r>
  <r>
    <x v="2"/>
    <x v="5"/>
    <x v="4"/>
    <d v="2023-10-10T00:00:00"/>
    <n v="30937.83968950398"/>
    <n v="26588"/>
  </r>
  <r>
    <x v="2"/>
    <x v="2"/>
    <x v="4"/>
    <d v="2023-10-10T00:00:00"/>
    <n v="31327.777772724367"/>
    <n v="27345"/>
  </r>
  <r>
    <x v="2"/>
    <x v="1"/>
    <x v="3"/>
    <d v="2023-10-10T00:00:00"/>
    <n v="19396.126910109939"/>
    <n v="16252"/>
  </r>
  <r>
    <x v="0"/>
    <x v="4"/>
    <x v="2"/>
    <d v="2023-10-09T00:00:00"/>
    <n v="44850.750405607701"/>
    <n v="36588"/>
  </r>
  <r>
    <x v="0"/>
    <x v="9"/>
    <x v="3"/>
    <d v="2023-10-09T00:00:00"/>
    <n v="22198.749124924936"/>
    <n v="19069"/>
  </r>
  <r>
    <x v="0"/>
    <x v="3"/>
    <x v="1"/>
    <d v="2023-10-09T00:00:00"/>
    <n v="35344.707334700608"/>
    <n v="29108"/>
  </r>
  <r>
    <x v="1"/>
    <x v="1"/>
    <x v="3"/>
    <d v="2023-10-09T00:00:00"/>
    <n v="38683.966304175265"/>
    <n v="32902"/>
  </r>
  <r>
    <x v="2"/>
    <x v="9"/>
    <x v="4"/>
    <d v="2023-10-09T00:00:00"/>
    <n v="26185.442606983121"/>
    <n v="21833"/>
  </r>
  <r>
    <x v="0"/>
    <x v="8"/>
    <x v="2"/>
    <d v="2023-10-08T00:00:00"/>
    <n v="24472.847730262587"/>
    <n v="20083"/>
  </r>
  <r>
    <x v="2"/>
    <x v="5"/>
    <x v="4"/>
    <d v="2023-10-06T00:00:00"/>
    <n v="31149.115021854814"/>
    <n v="26584"/>
  </r>
  <r>
    <x v="2"/>
    <x v="2"/>
    <x v="4"/>
    <d v="2023-10-06T00:00:00"/>
    <n v="30371.063513116107"/>
    <n v="27341"/>
  </r>
  <r>
    <x v="1"/>
    <x v="3"/>
    <x v="2"/>
    <d v="2023-10-06T00:00:00"/>
    <n v="23764.522049276689"/>
    <n v="18668"/>
  </r>
  <r>
    <x v="0"/>
    <x v="4"/>
    <x v="2"/>
    <d v="2023-10-05T00:00:00"/>
    <n v="45350.493358764725"/>
    <n v="36584"/>
  </r>
  <r>
    <x v="0"/>
    <x v="9"/>
    <x v="3"/>
    <d v="2023-10-05T00:00:00"/>
    <n v="22210.238482100911"/>
    <n v="19065"/>
  </r>
  <r>
    <x v="0"/>
    <x v="3"/>
    <x v="1"/>
    <d v="2023-10-05T00:00:00"/>
    <n v="32414.760682830572"/>
    <n v="29104"/>
  </r>
  <r>
    <x v="1"/>
    <x v="1"/>
    <x v="3"/>
    <d v="2023-10-05T00:00:00"/>
    <n v="37602.538714203547"/>
    <n v="32898"/>
  </r>
  <r>
    <x v="2"/>
    <x v="9"/>
    <x v="4"/>
    <d v="2023-10-05T00:00:00"/>
    <n v="25660.808798081762"/>
    <n v="21829"/>
  </r>
  <r>
    <x v="0"/>
    <x v="8"/>
    <x v="1"/>
    <d v="2023-10-05T00:00:00"/>
    <n v="23860.20197296167"/>
    <n v="19606"/>
  </r>
  <r>
    <x v="0"/>
    <x v="9"/>
    <x v="0"/>
    <d v="2023-10-05T00:00:00"/>
    <n v="43663.787214671211"/>
    <n v="37917"/>
  </r>
  <r>
    <x v="0"/>
    <x v="2"/>
    <x v="1"/>
    <d v="2023-10-05T00:00:00"/>
    <n v="29207.756834151791"/>
    <n v="23987"/>
  </r>
  <r>
    <x v="0"/>
    <x v="3"/>
    <x v="1"/>
    <d v="2023-10-05T00:00:00"/>
    <n v="36197.897490137599"/>
    <n v="31974"/>
  </r>
  <r>
    <x v="2"/>
    <x v="5"/>
    <x v="3"/>
    <d v="2023-10-05T00:00:00"/>
    <n v="30876.453950347066"/>
    <n v="27044"/>
  </r>
  <r>
    <x v="2"/>
    <x v="3"/>
    <x v="3"/>
    <d v="2023-10-05T00:00:00"/>
    <n v="31651.681647585527"/>
    <n v="25969"/>
  </r>
  <r>
    <x v="2"/>
    <x v="4"/>
    <x v="0"/>
    <d v="2023-10-05T00:00:00"/>
    <n v="35797.586988155614"/>
    <n v="29162"/>
  </r>
  <r>
    <x v="0"/>
    <x v="0"/>
    <x v="0"/>
    <d v="2023-10-04T00:00:00"/>
    <n v="35742.439340545738"/>
    <n v="31797"/>
  </r>
  <r>
    <x v="1"/>
    <x v="1"/>
    <x v="4"/>
    <d v="2023-10-04T00:00:00"/>
    <n v="29182.873009448533"/>
    <n v="25405"/>
  </r>
  <r>
    <x v="0"/>
    <x v="4"/>
    <x v="3"/>
    <d v="2023-10-04T00:00:00"/>
    <n v="31604.256665871326"/>
    <n v="25737"/>
  </r>
  <r>
    <x v="0"/>
    <x v="4"/>
    <x v="3"/>
    <d v="2023-10-04T00:00:00"/>
    <n v="30963.639835666869"/>
    <n v="25338"/>
  </r>
  <r>
    <x v="2"/>
    <x v="6"/>
    <x v="1"/>
    <d v="2023-10-04T00:00:00"/>
    <n v="22295.88088251766"/>
    <n v="19262"/>
  </r>
  <r>
    <x v="0"/>
    <x v="5"/>
    <x v="2"/>
    <d v="2023-10-04T00:00:00"/>
    <n v="27662.625071236951"/>
    <n v="22949"/>
  </r>
  <r>
    <x v="0"/>
    <x v="3"/>
    <x v="1"/>
    <d v="2023-10-04T00:00:00"/>
    <n v="39752.271503045922"/>
    <n v="32927"/>
  </r>
  <r>
    <x v="1"/>
    <x v="7"/>
    <x v="0"/>
    <d v="2023-10-04T00:00:00"/>
    <n v="23922.098813986486"/>
    <n v="19129"/>
  </r>
  <r>
    <x v="2"/>
    <x v="5"/>
    <x v="1"/>
    <d v="2023-10-04T00:00:00"/>
    <n v="18496.249410538563"/>
    <n v="15558"/>
  </r>
  <r>
    <x v="2"/>
    <x v="2"/>
    <x v="0"/>
    <d v="2023-10-04T00:00:00"/>
    <n v="47131.660274343725"/>
    <n v="37923"/>
  </r>
  <r>
    <x v="0"/>
    <x v="1"/>
    <x v="0"/>
    <d v="2023-10-03T00:00:00"/>
    <n v="34683.379295263068"/>
    <n v="28862"/>
  </r>
  <r>
    <x v="0"/>
    <x v="6"/>
    <x v="0"/>
    <d v="2023-10-03T00:00:00"/>
    <n v="42004.084468179659"/>
    <n v="35701"/>
  </r>
  <r>
    <x v="2"/>
    <x v="3"/>
    <x v="1"/>
    <d v="2023-10-02T00:00:00"/>
    <n v="48404.115696024463"/>
    <n v="37511"/>
  </r>
  <r>
    <x v="0"/>
    <x v="8"/>
    <x v="1"/>
    <d v="2023-10-01T00:00:00"/>
    <n v="23964.505403773986"/>
    <n v="19602"/>
  </r>
  <r>
    <x v="0"/>
    <x v="9"/>
    <x v="0"/>
    <d v="2023-10-01T00:00:00"/>
    <n v="46574.766586983991"/>
    <n v="37913"/>
  </r>
  <r>
    <x v="0"/>
    <x v="2"/>
    <x v="1"/>
    <d v="2023-10-01T00:00:00"/>
    <n v="29413.364746589716"/>
    <n v="23983"/>
  </r>
  <r>
    <x v="0"/>
    <x v="3"/>
    <x v="1"/>
    <d v="2023-10-01T00:00:00"/>
    <n v="38249.897379057111"/>
    <n v="31970"/>
  </r>
  <r>
    <x v="2"/>
    <x v="5"/>
    <x v="3"/>
    <d v="2023-10-01T00:00:00"/>
    <n v="30973.163321726912"/>
    <n v="27040"/>
  </r>
  <r>
    <x v="2"/>
    <x v="3"/>
    <x v="3"/>
    <d v="2023-10-01T00:00:00"/>
    <n v="29766.389066090484"/>
    <n v="25965"/>
  </r>
  <r>
    <x v="0"/>
    <x v="9"/>
    <x v="3"/>
    <d v="2023-10-01T00:00:00"/>
    <n v="41952.830634564787"/>
    <n v="34937"/>
  </r>
  <r>
    <x v="0"/>
    <x v="3"/>
    <x v="0"/>
    <d v="2023-10-01T00:00:00"/>
    <n v="19741.591491645806"/>
    <n v="16544"/>
  </r>
  <r>
    <x v="0"/>
    <x v="0"/>
    <x v="0"/>
    <d v="2023-09-30T00:00:00"/>
    <n v="36992.583428598438"/>
    <n v="31793"/>
  </r>
  <r>
    <x v="1"/>
    <x v="1"/>
    <x v="4"/>
    <d v="2023-09-30T00:00:00"/>
    <n v="29223.565947590436"/>
    <n v="25401"/>
  </r>
  <r>
    <x v="0"/>
    <x v="4"/>
    <x v="3"/>
    <d v="2023-09-30T00:00:00"/>
    <n v="28982.253545994216"/>
    <n v="25733"/>
  </r>
  <r>
    <x v="0"/>
    <x v="4"/>
    <x v="3"/>
    <d v="2023-09-30T00:00:00"/>
    <n v="29126.044967969854"/>
    <n v="25334"/>
  </r>
  <r>
    <x v="2"/>
    <x v="6"/>
    <x v="1"/>
    <d v="2023-09-30T00:00:00"/>
    <n v="23227.90230974424"/>
    <n v="19258"/>
  </r>
  <r>
    <x v="0"/>
    <x v="0"/>
    <x v="1"/>
    <d v="2023-09-30T00:00:00"/>
    <n v="31080.259737857636"/>
    <n v="26673"/>
  </r>
  <r>
    <x v="1"/>
    <x v="4"/>
    <x v="4"/>
    <d v="2023-09-30T00:00:00"/>
    <n v="26648.952481483684"/>
    <n v="22383"/>
  </r>
  <r>
    <x v="2"/>
    <x v="2"/>
    <x v="1"/>
    <d v="2023-09-30T00:00:00"/>
    <n v="26774.688198061187"/>
    <n v="21534"/>
  </r>
  <r>
    <x v="0"/>
    <x v="4"/>
    <x v="0"/>
    <d v="2023-09-29T00:00:00"/>
    <n v="43694.374912013969"/>
    <n v="35476"/>
  </r>
  <r>
    <x v="0"/>
    <x v="9"/>
    <x v="2"/>
    <d v="2023-09-29T00:00:00"/>
    <n v="33805.078481445977"/>
    <n v="27375"/>
  </r>
  <r>
    <x v="0"/>
    <x v="2"/>
    <x v="0"/>
    <d v="2023-09-29T00:00:00"/>
    <n v="20382.570671881309"/>
    <n v="17555"/>
  </r>
  <r>
    <x v="2"/>
    <x v="7"/>
    <x v="0"/>
    <d v="2023-09-29T00:00:00"/>
    <n v="39679.398404668747"/>
    <n v="32170"/>
  </r>
  <r>
    <x v="2"/>
    <x v="9"/>
    <x v="2"/>
    <d v="2023-09-29T00:00:00"/>
    <n v="19855.959720197949"/>
    <n v="16456"/>
  </r>
  <r>
    <x v="0"/>
    <x v="4"/>
    <x v="4"/>
    <d v="2023-09-29T00:00:00"/>
    <n v="38600.921910213321"/>
    <n v="29744"/>
  </r>
  <r>
    <x v="0"/>
    <x v="2"/>
    <x v="3"/>
    <d v="2023-09-29T00:00:00"/>
    <n v="35851.900269154583"/>
    <n v="27931"/>
  </r>
  <r>
    <x v="0"/>
    <x v="2"/>
    <x v="3"/>
    <d v="2023-09-29T00:00:00"/>
    <n v="39690.305972858099"/>
    <n v="33193"/>
  </r>
  <r>
    <x v="0"/>
    <x v="7"/>
    <x v="3"/>
    <d v="2023-09-28T00:00:00"/>
    <n v="37300.66723017543"/>
    <n v="31967"/>
  </r>
  <r>
    <x v="2"/>
    <x v="4"/>
    <x v="0"/>
    <d v="2023-09-28T00:00:00"/>
    <n v="35341.182998758137"/>
    <n v="29342"/>
  </r>
  <r>
    <x v="2"/>
    <x v="6"/>
    <x v="4"/>
    <d v="2023-09-28T00:00:00"/>
    <n v="18538.827651236454"/>
    <n v="15631"/>
  </r>
  <r>
    <x v="0"/>
    <x v="9"/>
    <x v="3"/>
    <d v="2023-09-27T00:00:00"/>
    <n v="40923.305561888643"/>
    <n v="34933"/>
  </r>
  <r>
    <x v="0"/>
    <x v="3"/>
    <x v="0"/>
    <d v="2023-09-27T00:00:00"/>
    <n v="19990.723045612125"/>
    <n v="16540"/>
  </r>
  <r>
    <x v="0"/>
    <x v="2"/>
    <x v="1"/>
    <d v="2023-09-27T00:00:00"/>
    <n v="48203.435147353019"/>
    <n v="39084"/>
  </r>
  <r>
    <x v="0"/>
    <x v="6"/>
    <x v="0"/>
    <d v="2023-09-27T00:00:00"/>
    <n v="39013.654380865919"/>
    <n v="30857"/>
  </r>
  <r>
    <x v="2"/>
    <x v="3"/>
    <x v="0"/>
    <d v="2023-09-27T00:00:00"/>
    <n v="41718.988328388885"/>
    <n v="32924"/>
  </r>
  <r>
    <x v="0"/>
    <x v="0"/>
    <x v="1"/>
    <d v="2023-09-26T00:00:00"/>
    <n v="32248.939485714858"/>
    <n v="26669"/>
  </r>
  <r>
    <x v="1"/>
    <x v="4"/>
    <x v="4"/>
    <d v="2023-09-26T00:00:00"/>
    <n v="26765.751588610525"/>
    <n v="22379"/>
  </r>
  <r>
    <x v="0"/>
    <x v="0"/>
    <x v="3"/>
    <d v="2023-09-26T00:00:00"/>
    <n v="43022.894430944565"/>
    <n v="33272"/>
  </r>
  <r>
    <x v="2"/>
    <x v="4"/>
    <x v="1"/>
    <d v="2023-09-26T00:00:00"/>
    <n v="29207.136054235969"/>
    <n v="25482"/>
  </r>
  <r>
    <x v="2"/>
    <x v="7"/>
    <x v="3"/>
    <d v="2023-09-26T00:00:00"/>
    <n v="25110.435735653562"/>
    <n v="21584"/>
  </r>
  <r>
    <x v="0"/>
    <x v="4"/>
    <x v="0"/>
    <d v="2023-09-25T00:00:00"/>
    <n v="40943.830318967222"/>
    <n v="35472"/>
  </r>
  <r>
    <x v="0"/>
    <x v="9"/>
    <x v="2"/>
    <d v="2023-09-25T00:00:00"/>
    <n v="32070.584851494546"/>
    <n v="27371"/>
  </r>
  <r>
    <x v="0"/>
    <x v="2"/>
    <x v="0"/>
    <d v="2023-09-25T00:00:00"/>
    <n v="20147.288708736585"/>
    <n v="17551"/>
  </r>
  <r>
    <x v="2"/>
    <x v="7"/>
    <x v="0"/>
    <d v="2023-09-25T00:00:00"/>
    <n v="36420.217908541919"/>
    <n v="32166"/>
  </r>
  <r>
    <x v="2"/>
    <x v="9"/>
    <x v="2"/>
    <d v="2023-09-25T00:00:00"/>
    <n v="19458.441029137532"/>
    <n v="16452"/>
  </r>
  <r>
    <x v="0"/>
    <x v="8"/>
    <x v="3"/>
    <d v="2023-09-25T00:00:00"/>
    <n v="32022.878948860562"/>
    <n v="27931"/>
  </r>
  <r>
    <x v="0"/>
    <x v="9"/>
    <x v="4"/>
    <d v="2023-09-25T00:00:00"/>
    <n v="38937.705206171595"/>
    <n v="34289"/>
  </r>
  <r>
    <x v="0"/>
    <x v="2"/>
    <x v="2"/>
    <d v="2023-09-25T00:00:00"/>
    <n v="41507.131620388842"/>
    <n v="36230"/>
  </r>
  <r>
    <x v="0"/>
    <x v="0"/>
    <x v="2"/>
    <d v="2023-09-25T00:00:00"/>
    <n v="32149.917357038277"/>
    <n v="27097"/>
  </r>
  <r>
    <x v="0"/>
    <x v="6"/>
    <x v="1"/>
    <d v="2023-09-25T00:00:00"/>
    <n v="28775.588746592344"/>
    <n v="22567"/>
  </r>
  <r>
    <x v="2"/>
    <x v="3"/>
    <x v="0"/>
    <d v="2023-09-24T00:00:00"/>
    <n v="44373.126156761755"/>
    <n v="37293"/>
  </r>
  <r>
    <x v="0"/>
    <x v="4"/>
    <x v="0"/>
    <d v="2023-09-23T00:00:00"/>
    <n v="33909.372896247769"/>
    <n v="29828"/>
  </r>
  <r>
    <x v="2"/>
    <x v="9"/>
    <x v="2"/>
    <d v="2023-09-23T00:00:00"/>
    <n v="28928.307039235573"/>
    <n v="22905"/>
  </r>
  <r>
    <x v="2"/>
    <x v="4"/>
    <x v="0"/>
    <d v="2023-09-22T00:00:00"/>
    <n v="20379.799777850974"/>
    <n v="16043"/>
  </r>
  <r>
    <x v="0"/>
    <x v="8"/>
    <x v="3"/>
    <d v="2023-09-21T00:00:00"/>
    <n v="32120.272892783327"/>
    <n v="27927"/>
  </r>
  <r>
    <x v="0"/>
    <x v="9"/>
    <x v="4"/>
    <d v="2023-09-21T00:00:00"/>
    <n v="40451.289524701366"/>
    <n v="34285"/>
  </r>
  <r>
    <x v="0"/>
    <x v="2"/>
    <x v="2"/>
    <d v="2023-09-21T00:00:00"/>
    <n v="41203.899659019989"/>
    <n v="36226"/>
  </r>
  <r>
    <x v="1"/>
    <x v="1"/>
    <x v="1"/>
    <d v="2023-09-21T00:00:00"/>
    <n v="41155.642902759144"/>
    <n v="33620"/>
  </r>
  <r>
    <x v="0"/>
    <x v="4"/>
    <x v="0"/>
    <d v="2023-09-19T00:00:00"/>
    <n v="36001.678743834658"/>
    <n v="29824"/>
  </r>
  <r>
    <x v="1"/>
    <x v="1"/>
    <x v="1"/>
    <d v="2023-09-17T00:00:00"/>
    <n v="38012.946469611066"/>
    <n v="33616"/>
  </r>
  <r>
    <x v="2"/>
    <x v="0"/>
    <x v="0"/>
    <d v="2023-09-16T00:00:00"/>
    <n v="48380.788744336074"/>
    <n v="40660"/>
  </r>
  <r>
    <x v="2"/>
    <x v="5"/>
    <x v="4"/>
    <d v="2023-09-15T00:00:00"/>
    <n v="24108.908050480306"/>
    <n v="20260"/>
  </r>
  <r>
    <x v="1"/>
    <x v="7"/>
    <x v="1"/>
    <d v="2023-09-14T00:00:00"/>
    <n v="44517.632362911936"/>
    <n v="35230"/>
  </r>
  <r>
    <x v="0"/>
    <x v="8"/>
    <x v="3"/>
    <d v="2023-09-13T00:00:00"/>
    <n v="34303.625252692749"/>
    <n v="27461"/>
  </r>
  <r>
    <x v="2"/>
    <x v="0"/>
    <x v="0"/>
    <d v="2023-09-12T00:00:00"/>
    <n v="46067.417871123915"/>
    <n v="40656"/>
  </r>
  <r>
    <x v="2"/>
    <x v="5"/>
    <x v="4"/>
    <d v="2023-09-11T00:00:00"/>
    <n v="24174.672974743298"/>
    <n v="20256"/>
  </r>
  <r>
    <x v="2"/>
    <x v="0"/>
    <x v="0"/>
    <d v="2023-09-10T00:00:00"/>
    <n v="29337.59460166017"/>
    <n v="24042"/>
  </r>
  <r>
    <x v="0"/>
    <x v="8"/>
    <x v="1"/>
    <d v="2023-09-08T00:00:00"/>
    <n v="43550.556245461245"/>
    <n v="33658"/>
  </r>
  <r>
    <x v="0"/>
    <x v="8"/>
    <x v="4"/>
    <d v="2023-09-07T00:00:00"/>
    <n v="28834.437607815547"/>
    <n v="23625"/>
  </r>
  <r>
    <x v="0"/>
    <x v="4"/>
    <x v="3"/>
    <d v="2023-09-07T00:00:00"/>
    <n v="37489.111864677696"/>
    <n v="29452"/>
  </r>
  <r>
    <x v="2"/>
    <x v="0"/>
    <x v="4"/>
    <d v="2023-09-07T00:00:00"/>
    <n v="38058.864139654812"/>
    <n v="31132"/>
  </r>
  <r>
    <x v="2"/>
    <x v="0"/>
    <x v="0"/>
    <d v="2023-09-06T00:00:00"/>
    <n v="29010.683755855956"/>
    <n v="24038"/>
  </r>
  <r>
    <x v="0"/>
    <x v="2"/>
    <x v="3"/>
    <d v="2023-09-06T00:00:00"/>
    <n v="37461.520360241848"/>
    <n v="33231"/>
  </r>
  <r>
    <x v="2"/>
    <x v="8"/>
    <x v="1"/>
    <d v="2023-09-06T00:00:00"/>
    <n v="29681.133175515377"/>
    <n v="25682"/>
  </r>
  <r>
    <x v="2"/>
    <x v="3"/>
    <x v="0"/>
    <d v="2023-09-06T00:00:00"/>
    <n v="31452.289502531585"/>
    <n v="26760"/>
  </r>
  <r>
    <x v="0"/>
    <x v="4"/>
    <x v="4"/>
    <d v="2023-09-06T00:00:00"/>
    <n v="45198.269631076619"/>
    <n v="35858"/>
  </r>
  <r>
    <x v="0"/>
    <x v="1"/>
    <x v="3"/>
    <d v="2023-09-05T00:00:00"/>
    <n v="39382.651253533615"/>
    <n v="34337"/>
  </r>
  <r>
    <x v="0"/>
    <x v="5"/>
    <x v="0"/>
    <d v="2023-09-05T00:00:00"/>
    <n v="42667.437297860517"/>
    <n v="35460"/>
  </r>
  <r>
    <x v="0"/>
    <x v="4"/>
    <x v="2"/>
    <d v="2023-09-05T00:00:00"/>
    <n v="31915.119948029856"/>
    <n v="26274"/>
  </r>
  <r>
    <x v="0"/>
    <x v="2"/>
    <x v="3"/>
    <d v="2023-09-05T00:00:00"/>
    <n v="27499.284767737041"/>
    <n v="22850"/>
  </r>
  <r>
    <x v="0"/>
    <x v="4"/>
    <x v="2"/>
    <d v="2023-09-05T00:00:00"/>
    <n v="29875.712584877936"/>
    <n v="23349"/>
  </r>
  <r>
    <x v="0"/>
    <x v="8"/>
    <x v="4"/>
    <d v="2023-09-03T00:00:00"/>
    <n v="28391.174757723435"/>
    <n v="23621"/>
  </r>
  <r>
    <x v="0"/>
    <x v="2"/>
    <x v="3"/>
    <d v="2023-09-02T00:00:00"/>
    <n v="40475.341910530537"/>
    <n v="33227"/>
  </r>
  <r>
    <x v="2"/>
    <x v="8"/>
    <x v="1"/>
    <d v="2023-09-02T00:00:00"/>
    <n v="30255.500895969308"/>
    <n v="25678"/>
  </r>
  <r>
    <x v="2"/>
    <x v="3"/>
    <x v="0"/>
    <d v="2023-09-02T00:00:00"/>
    <n v="31043.989213873345"/>
    <n v="26756"/>
  </r>
  <r>
    <x v="0"/>
    <x v="7"/>
    <x v="2"/>
    <d v="2023-09-02T00:00:00"/>
    <n v="32340.885205779188"/>
    <n v="25354"/>
  </r>
  <r>
    <x v="0"/>
    <x v="3"/>
    <x v="3"/>
    <d v="2023-09-02T00:00:00"/>
    <n v="22372.114419024005"/>
    <n v="18494"/>
  </r>
  <r>
    <x v="0"/>
    <x v="3"/>
    <x v="1"/>
    <d v="2023-09-02T00:00:00"/>
    <n v="27963.505870858877"/>
    <n v="21607"/>
  </r>
  <r>
    <x v="0"/>
    <x v="1"/>
    <x v="3"/>
    <d v="2023-09-01T00:00:00"/>
    <n v="42491.668707934186"/>
    <n v="34333"/>
  </r>
  <r>
    <x v="0"/>
    <x v="5"/>
    <x v="0"/>
    <d v="2023-09-01T00:00:00"/>
    <n v="42591.99682904144"/>
    <n v="35456"/>
  </r>
  <r>
    <x v="0"/>
    <x v="4"/>
    <x v="2"/>
    <d v="2023-09-01T00:00:00"/>
    <n v="31538.84638855825"/>
    <n v="26270"/>
  </r>
  <r>
    <x v="0"/>
    <x v="5"/>
    <x v="3"/>
    <d v="2023-09-01T00:00:00"/>
    <n v="35912.352077038377"/>
    <n v="31189"/>
  </r>
  <r>
    <x v="0"/>
    <x v="5"/>
    <x v="4"/>
    <d v="2023-09-01T00:00:00"/>
    <n v="24404.335026521487"/>
    <n v="19781"/>
  </r>
  <r>
    <x v="0"/>
    <x v="8"/>
    <x v="1"/>
    <d v="2023-09-01T00:00:00"/>
    <n v="24802.778571945666"/>
    <n v="19670"/>
  </r>
  <r>
    <x v="0"/>
    <x v="2"/>
    <x v="1"/>
    <d v="2023-09-01T00:00:00"/>
    <n v="18342.758124072967"/>
    <n v="16019"/>
  </r>
  <r>
    <x v="1"/>
    <x v="5"/>
    <x v="2"/>
    <d v="2023-09-01T00:00:00"/>
    <n v="21337.760184010785"/>
    <n v="18675"/>
  </r>
  <r>
    <x v="0"/>
    <x v="4"/>
    <x v="0"/>
    <d v="2023-09-01T00:00:00"/>
    <n v="27328.07440404105"/>
    <n v="21891"/>
  </r>
  <r>
    <x v="2"/>
    <x v="2"/>
    <x v="3"/>
    <d v="2023-09-01T00:00:00"/>
    <n v="20546.956837878864"/>
    <n v="15950"/>
  </r>
  <r>
    <x v="2"/>
    <x v="7"/>
    <x v="0"/>
    <d v="2023-08-31T00:00:00"/>
    <n v="29971.250898937284"/>
    <n v="23816"/>
  </r>
  <r>
    <x v="0"/>
    <x v="6"/>
    <x v="0"/>
    <d v="2023-08-30T00:00:00"/>
    <n v="31420.730860706906"/>
    <n v="25936"/>
  </r>
  <r>
    <x v="0"/>
    <x v="6"/>
    <x v="0"/>
    <d v="2023-08-27T00:00:00"/>
    <n v="47341.184901478788"/>
    <n v="39101"/>
  </r>
  <r>
    <x v="0"/>
    <x v="8"/>
    <x v="2"/>
    <d v="2023-08-25T00:00:00"/>
    <n v="34129.603481235215"/>
    <n v="26653"/>
  </r>
  <r>
    <x v="2"/>
    <x v="5"/>
    <x v="2"/>
    <d v="2023-08-25T00:00:00"/>
    <n v="29577.830430236249"/>
    <n v="23002"/>
  </r>
  <r>
    <x v="2"/>
    <x v="5"/>
    <x v="4"/>
    <d v="2023-08-25T00:00:00"/>
    <n v="39173.443951712426"/>
    <n v="31785"/>
  </r>
  <r>
    <x v="0"/>
    <x v="7"/>
    <x v="4"/>
    <d v="2023-08-24T00:00:00"/>
    <n v="36219.0393838616"/>
    <n v="29228"/>
  </r>
  <r>
    <x v="0"/>
    <x v="7"/>
    <x v="4"/>
    <d v="2023-08-24T00:00:00"/>
    <n v="23124.387151779185"/>
    <n v="18748"/>
  </r>
  <r>
    <x v="0"/>
    <x v="0"/>
    <x v="3"/>
    <d v="2023-08-24T00:00:00"/>
    <n v="38486.998814183586"/>
    <n v="30804"/>
  </r>
  <r>
    <x v="2"/>
    <x v="6"/>
    <x v="3"/>
    <d v="2023-08-24T00:00:00"/>
    <n v="36207.690641497924"/>
    <n v="29127"/>
  </r>
  <r>
    <x v="0"/>
    <x v="6"/>
    <x v="0"/>
    <d v="2023-08-23T00:00:00"/>
    <n v="45006.034847625633"/>
    <n v="39097"/>
  </r>
  <r>
    <x v="0"/>
    <x v="9"/>
    <x v="4"/>
    <d v="2023-08-23T00:00:00"/>
    <n v="21417.822215241631"/>
    <n v="18962"/>
  </r>
  <r>
    <x v="0"/>
    <x v="7"/>
    <x v="4"/>
    <d v="2023-08-23T00:00:00"/>
    <n v="25971.166229565846"/>
    <n v="21274"/>
  </r>
  <r>
    <x v="0"/>
    <x v="1"/>
    <x v="4"/>
    <d v="2023-08-23T00:00:00"/>
    <n v="47398.3556854864"/>
    <n v="36570"/>
  </r>
  <r>
    <x v="0"/>
    <x v="3"/>
    <x v="2"/>
    <d v="2023-08-22T00:00:00"/>
    <n v="35236.652198472977"/>
    <n v="30722"/>
  </r>
  <r>
    <x v="0"/>
    <x v="8"/>
    <x v="3"/>
    <d v="2023-08-21T00:00:00"/>
    <n v="33279.946108972319"/>
    <n v="27577"/>
  </r>
  <r>
    <x v="0"/>
    <x v="5"/>
    <x v="3"/>
    <d v="2023-08-20T00:00:00"/>
    <n v="33333.234810401846"/>
    <n v="26972"/>
  </r>
  <r>
    <x v="0"/>
    <x v="5"/>
    <x v="0"/>
    <d v="2023-08-20T00:00:00"/>
    <n v="21456.193375139523"/>
    <n v="17301"/>
  </r>
  <r>
    <x v="0"/>
    <x v="8"/>
    <x v="1"/>
    <d v="2023-08-20T00:00:00"/>
    <n v="30490.607956027132"/>
    <n v="25907"/>
  </r>
  <r>
    <x v="0"/>
    <x v="8"/>
    <x v="2"/>
    <d v="2023-08-20T00:00:00"/>
    <n v="30781.197020864118"/>
    <n v="25730"/>
  </r>
  <r>
    <x v="0"/>
    <x v="9"/>
    <x v="4"/>
    <d v="2023-08-20T00:00:00"/>
    <n v="32378.924754853266"/>
    <n v="27082"/>
  </r>
  <r>
    <x v="0"/>
    <x v="2"/>
    <x v="4"/>
    <d v="2023-08-20T00:00:00"/>
    <n v="37279.07978328882"/>
    <n v="31160"/>
  </r>
  <r>
    <x v="0"/>
    <x v="3"/>
    <x v="4"/>
    <d v="2023-08-20T00:00:00"/>
    <n v="36215.794751574249"/>
    <n v="29769"/>
  </r>
  <r>
    <x v="2"/>
    <x v="8"/>
    <x v="3"/>
    <d v="2023-08-20T00:00:00"/>
    <n v="43446.184701453116"/>
    <n v="34338"/>
  </r>
  <r>
    <x v="2"/>
    <x v="9"/>
    <x v="3"/>
    <d v="2023-08-20T00:00:00"/>
    <n v="37913.000345976994"/>
    <n v="32050"/>
  </r>
  <r>
    <x v="2"/>
    <x v="2"/>
    <x v="1"/>
    <d v="2023-08-20T00:00:00"/>
    <n v="18605.368560324718"/>
    <n v="16344"/>
  </r>
  <r>
    <x v="2"/>
    <x v="3"/>
    <x v="1"/>
    <d v="2023-08-20T00:00:00"/>
    <n v="33049.458649695276"/>
    <n v="25987"/>
  </r>
  <r>
    <x v="0"/>
    <x v="9"/>
    <x v="4"/>
    <d v="2023-08-19T00:00:00"/>
    <n v="21417.165708163822"/>
    <n v="18958"/>
  </r>
  <r>
    <x v="0"/>
    <x v="6"/>
    <x v="4"/>
    <d v="2023-08-19T00:00:00"/>
    <n v="35516.89643082636"/>
    <n v="29342"/>
  </r>
  <r>
    <x v="0"/>
    <x v="7"/>
    <x v="0"/>
    <d v="2023-08-19T00:00:00"/>
    <n v="33866.850243506706"/>
    <n v="26803"/>
  </r>
  <r>
    <x v="0"/>
    <x v="1"/>
    <x v="1"/>
    <d v="2023-08-19T00:00:00"/>
    <n v="22774.433000031713"/>
    <n v="18869"/>
  </r>
  <r>
    <x v="0"/>
    <x v="1"/>
    <x v="1"/>
    <d v="2023-08-19T00:00:00"/>
    <n v="31029.616515481877"/>
    <n v="25817"/>
  </r>
  <r>
    <x v="0"/>
    <x v="4"/>
    <x v="4"/>
    <d v="2023-08-19T00:00:00"/>
    <n v="41500.921731196097"/>
    <n v="33991"/>
  </r>
  <r>
    <x v="0"/>
    <x v="4"/>
    <x v="1"/>
    <d v="2023-08-19T00:00:00"/>
    <n v="35134.048088677242"/>
    <n v="30806"/>
  </r>
  <r>
    <x v="0"/>
    <x v="0"/>
    <x v="3"/>
    <d v="2023-08-19T00:00:00"/>
    <n v="24765.740986652909"/>
    <n v="21455"/>
  </r>
  <r>
    <x v="0"/>
    <x v="6"/>
    <x v="4"/>
    <d v="2023-08-19T00:00:00"/>
    <n v="34872.658953026636"/>
    <n v="28681"/>
  </r>
  <r>
    <x v="2"/>
    <x v="7"/>
    <x v="0"/>
    <d v="2023-08-19T00:00:00"/>
    <n v="32717.528532242712"/>
    <n v="28483"/>
  </r>
  <r>
    <x v="2"/>
    <x v="0"/>
    <x v="0"/>
    <d v="2023-08-19T00:00:00"/>
    <n v="28786.058235135606"/>
    <n v="23896"/>
  </r>
  <r>
    <x v="2"/>
    <x v="6"/>
    <x v="4"/>
    <d v="2023-08-19T00:00:00"/>
    <n v="23729.103651826772"/>
    <n v="18333"/>
  </r>
  <r>
    <x v="0"/>
    <x v="3"/>
    <x v="2"/>
    <d v="2023-08-18T00:00:00"/>
    <n v="36266.634349791428"/>
    <n v="30718"/>
  </r>
  <r>
    <x v="0"/>
    <x v="7"/>
    <x v="1"/>
    <d v="2023-08-18T00:00:00"/>
    <n v="42658.159052322815"/>
    <n v="34441"/>
  </r>
  <r>
    <x v="0"/>
    <x v="1"/>
    <x v="0"/>
    <d v="2023-08-18T00:00:00"/>
    <n v="38765.702018026364"/>
    <n v="33678"/>
  </r>
  <r>
    <x v="0"/>
    <x v="5"/>
    <x v="4"/>
    <d v="2023-08-18T00:00:00"/>
    <n v="33161.056255798198"/>
    <n v="27510"/>
  </r>
  <r>
    <x v="2"/>
    <x v="4"/>
    <x v="2"/>
    <d v="2023-08-18T00:00:00"/>
    <n v="41020.055899107327"/>
    <n v="35887"/>
  </r>
  <r>
    <x v="0"/>
    <x v="9"/>
    <x v="3"/>
    <d v="2023-08-18T00:00:00"/>
    <n v="39568.8385223839"/>
    <n v="31648"/>
  </r>
  <r>
    <x v="0"/>
    <x v="2"/>
    <x v="4"/>
    <d v="2023-08-18T00:00:00"/>
    <n v="43133.17192612181"/>
    <n v="35054"/>
  </r>
  <r>
    <x v="0"/>
    <x v="6"/>
    <x v="2"/>
    <d v="2023-08-18T00:00:00"/>
    <n v="39441.458852015545"/>
    <n v="32787"/>
  </r>
  <r>
    <x v="2"/>
    <x v="8"/>
    <x v="2"/>
    <d v="2023-08-18T00:00:00"/>
    <n v="22338.2630355945"/>
    <n v="19232"/>
  </r>
  <r>
    <x v="2"/>
    <x v="0"/>
    <x v="4"/>
    <d v="2023-08-18T00:00:00"/>
    <n v="40709.361574154886"/>
    <n v="32461"/>
  </r>
  <r>
    <x v="2"/>
    <x v="3"/>
    <x v="0"/>
    <d v="2023-08-18T00:00:00"/>
    <n v="39804.609587213425"/>
    <n v="32104"/>
  </r>
  <r>
    <x v="0"/>
    <x v="9"/>
    <x v="3"/>
    <d v="2023-08-17T00:00:00"/>
    <n v="34412.161450272186"/>
    <n v="29336"/>
  </r>
  <r>
    <x v="0"/>
    <x v="6"/>
    <x v="0"/>
    <d v="2023-08-17T00:00:00"/>
    <n v="30886.88184340937"/>
    <n v="24137"/>
  </r>
  <r>
    <x v="0"/>
    <x v="6"/>
    <x v="4"/>
    <d v="2023-08-15T00:00:00"/>
    <n v="34335.742683719982"/>
    <n v="29338"/>
  </r>
  <r>
    <x v="0"/>
    <x v="9"/>
    <x v="0"/>
    <d v="2023-08-14T00:00:00"/>
    <n v="22931.165990836467"/>
    <n v="20254"/>
  </r>
  <r>
    <x v="1"/>
    <x v="2"/>
    <x v="3"/>
    <d v="2023-08-14T00:00:00"/>
    <n v="44920.621111759181"/>
    <n v="39389"/>
  </r>
  <r>
    <x v="0"/>
    <x v="9"/>
    <x v="3"/>
    <d v="2023-08-13T00:00:00"/>
    <n v="33878.150288523109"/>
    <n v="29332"/>
  </r>
  <r>
    <x v="0"/>
    <x v="0"/>
    <x v="1"/>
    <d v="2023-08-12T00:00:00"/>
    <n v="40863.553159565025"/>
    <n v="33208"/>
  </r>
  <r>
    <x v="2"/>
    <x v="0"/>
    <x v="4"/>
    <d v="2023-08-12T00:00:00"/>
    <n v="32273.108963611434"/>
    <n v="27601"/>
  </r>
  <r>
    <x v="0"/>
    <x v="1"/>
    <x v="0"/>
    <d v="2023-08-11T00:00:00"/>
    <n v="21066.788136300613"/>
    <n v="18518"/>
  </r>
  <r>
    <x v="2"/>
    <x v="2"/>
    <x v="4"/>
    <d v="2023-08-11T00:00:00"/>
    <n v="45243.731903178988"/>
    <n v="34574"/>
  </r>
  <r>
    <x v="0"/>
    <x v="9"/>
    <x v="0"/>
    <d v="2023-08-10T00:00:00"/>
    <n v="23187.688554750235"/>
    <n v="20250"/>
  </r>
  <r>
    <x v="1"/>
    <x v="2"/>
    <x v="3"/>
    <d v="2023-08-10T00:00:00"/>
    <n v="47357.765226930213"/>
    <n v="39385"/>
  </r>
  <r>
    <x v="0"/>
    <x v="3"/>
    <x v="0"/>
    <d v="2023-08-09T00:00:00"/>
    <n v="46031.823363669704"/>
    <n v="36819"/>
  </r>
  <r>
    <x v="0"/>
    <x v="6"/>
    <x v="4"/>
    <d v="2023-08-09T00:00:00"/>
    <n v="40116.487220757044"/>
    <n v="31520"/>
  </r>
  <r>
    <x v="0"/>
    <x v="0"/>
    <x v="1"/>
    <d v="2023-08-08T00:00:00"/>
    <n v="40433.627004424619"/>
    <n v="33204"/>
  </r>
  <r>
    <x v="2"/>
    <x v="0"/>
    <x v="4"/>
    <d v="2023-08-08T00:00:00"/>
    <n v="33471.76787578738"/>
    <n v="27597"/>
  </r>
  <r>
    <x v="2"/>
    <x v="1"/>
    <x v="1"/>
    <d v="2023-08-08T00:00:00"/>
    <n v="34392.980328793106"/>
    <n v="28396"/>
  </r>
  <r>
    <x v="0"/>
    <x v="1"/>
    <x v="0"/>
    <d v="2023-08-07T00:00:00"/>
    <n v="21992.485148481384"/>
    <n v="18514"/>
  </r>
  <r>
    <x v="0"/>
    <x v="5"/>
    <x v="3"/>
    <d v="2023-08-06T00:00:00"/>
    <n v="22947.575168918233"/>
    <n v="19439"/>
  </r>
  <r>
    <x v="0"/>
    <x v="6"/>
    <x v="1"/>
    <d v="2023-08-05T00:00:00"/>
    <n v="24777.459838621984"/>
    <n v="21712"/>
  </r>
  <r>
    <x v="2"/>
    <x v="1"/>
    <x v="0"/>
    <d v="2023-08-05T00:00:00"/>
    <n v="31202.459637764536"/>
    <n v="25884"/>
  </r>
  <r>
    <x v="2"/>
    <x v="1"/>
    <x v="1"/>
    <d v="2023-08-04T00:00:00"/>
    <n v="33077.725800995744"/>
    <n v="28392"/>
  </r>
  <r>
    <x v="0"/>
    <x v="5"/>
    <x v="3"/>
    <d v="2023-08-04T00:00:00"/>
    <n v="20154.531160342834"/>
    <n v="16785"/>
  </r>
  <r>
    <x v="0"/>
    <x v="9"/>
    <x v="2"/>
    <d v="2023-08-04T00:00:00"/>
    <n v="35222.017219495006"/>
    <n v="28151"/>
  </r>
  <r>
    <x v="2"/>
    <x v="5"/>
    <x v="1"/>
    <d v="2023-08-04T00:00:00"/>
    <n v="29385.474766386804"/>
    <n v="24540"/>
  </r>
  <r>
    <x v="0"/>
    <x v="5"/>
    <x v="3"/>
    <d v="2023-08-02T00:00:00"/>
    <n v="23048.621729924584"/>
    <n v="19435"/>
  </r>
  <r>
    <x v="2"/>
    <x v="6"/>
    <x v="4"/>
    <d v="2023-08-02T00:00:00"/>
    <n v="39986.364419378871"/>
    <n v="30487"/>
  </r>
  <r>
    <x v="0"/>
    <x v="6"/>
    <x v="1"/>
    <d v="2023-08-01T00:00:00"/>
    <n v="26484.419621180285"/>
    <n v="21708"/>
  </r>
  <r>
    <x v="2"/>
    <x v="1"/>
    <x v="0"/>
    <d v="2023-08-01T00:00:00"/>
    <n v="30435.250623323376"/>
    <n v="25880"/>
  </r>
  <r>
    <x v="0"/>
    <x v="6"/>
    <x v="1"/>
    <d v="2023-08-01T00:00:00"/>
    <n v="24097.539363790525"/>
    <n v="20121"/>
  </r>
  <r>
    <x v="0"/>
    <x v="9"/>
    <x v="0"/>
    <d v="2023-07-29T00:00:00"/>
    <n v="44336.357095185114"/>
    <n v="35830"/>
  </r>
  <r>
    <x v="1"/>
    <x v="6"/>
    <x v="0"/>
    <d v="2023-07-28T00:00:00"/>
    <n v="33798.067281701253"/>
    <n v="27400"/>
  </r>
  <r>
    <x v="2"/>
    <x v="7"/>
    <x v="1"/>
    <d v="2023-07-28T00:00:00"/>
    <n v="20941.269478856062"/>
    <n v="18229"/>
  </r>
  <r>
    <x v="0"/>
    <x v="1"/>
    <x v="0"/>
    <d v="2023-07-28T00:00:00"/>
    <n v="43947.586960162109"/>
    <n v="36539"/>
  </r>
  <r>
    <x v="2"/>
    <x v="2"/>
    <x v="1"/>
    <d v="2023-07-28T00:00:00"/>
    <n v="36826.003970235441"/>
    <n v="29379"/>
  </r>
  <r>
    <x v="2"/>
    <x v="2"/>
    <x v="2"/>
    <d v="2023-07-28T00:00:00"/>
    <n v="47378.188788994368"/>
    <n v="36596"/>
  </r>
  <r>
    <x v="0"/>
    <x v="7"/>
    <x v="2"/>
    <d v="2023-07-27T00:00:00"/>
    <n v="26185.259996633118"/>
    <n v="21904"/>
  </r>
  <r>
    <x v="0"/>
    <x v="7"/>
    <x v="1"/>
    <d v="2023-07-27T00:00:00"/>
    <n v="40043.118769450448"/>
    <n v="31316"/>
  </r>
  <r>
    <x v="0"/>
    <x v="1"/>
    <x v="1"/>
    <d v="2023-07-27T00:00:00"/>
    <n v="43004.763029157984"/>
    <n v="32858"/>
  </r>
  <r>
    <x v="0"/>
    <x v="5"/>
    <x v="2"/>
    <d v="2023-07-27T00:00:00"/>
    <n v="22478.834383508034"/>
    <n v="19094"/>
  </r>
  <r>
    <x v="1"/>
    <x v="4"/>
    <x v="2"/>
    <d v="2023-07-27T00:00:00"/>
    <n v="38135.643043318007"/>
    <n v="29909"/>
  </r>
  <r>
    <x v="0"/>
    <x v="6"/>
    <x v="2"/>
    <d v="2023-07-26T00:00:00"/>
    <n v="29080.067854577785"/>
    <n v="24245"/>
  </r>
  <r>
    <x v="0"/>
    <x v="6"/>
    <x v="1"/>
    <d v="2023-07-26T00:00:00"/>
    <n v="30718.192181761751"/>
    <n v="24445"/>
  </r>
  <r>
    <x v="0"/>
    <x v="9"/>
    <x v="0"/>
    <d v="2023-07-25T00:00:00"/>
    <n v="41390.918792361947"/>
    <n v="35826"/>
  </r>
  <r>
    <x v="0"/>
    <x v="1"/>
    <x v="3"/>
    <d v="2023-07-25T00:00:00"/>
    <n v="34622.420479786604"/>
    <n v="29454"/>
  </r>
  <r>
    <x v="1"/>
    <x v="6"/>
    <x v="0"/>
    <d v="2023-07-24T00:00:00"/>
    <n v="32431.967971048223"/>
    <n v="27396"/>
  </r>
  <r>
    <x v="2"/>
    <x v="7"/>
    <x v="1"/>
    <d v="2023-07-24T00:00:00"/>
    <n v="21395.788527507255"/>
    <n v="18225"/>
  </r>
  <r>
    <x v="0"/>
    <x v="5"/>
    <x v="1"/>
    <d v="2023-07-24T00:00:00"/>
    <n v="20422.972101755742"/>
    <n v="17722"/>
  </r>
  <r>
    <x v="0"/>
    <x v="2"/>
    <x v="0"/>
    <d v="2023-07-24T00:00:00"/>
    <n v="34627.775837911628"/>
    <n v="29369"/>
  </r>
  <r>
    <x v="2"/>
    <x v="3"/>
    <x v="4"/>
    <d v="2023-07-24T00:00:00"/>
    <n v="37388.08567783008"/>
    <n v="30401"/>
  </r>
  <r>
    <x v="0"/>
    <x v="0"/>
    <x v="4"/>
    <d v="2023-07-24T00:00:00"/>
    <n v="35957.840895589165"/>
    <n v="26739"/>
  </r>
  <r>
    <x v="0"/>
    <x v="6"/>
    <x v="1"/>
    <d v="2023-07-24T00:00:00"/>
    <n v="20003.882348923507"/>
    <n v="16666"/>
  </r>
  <r>
    <x v="0"/>
    <x v="7"/>
    <x v="2"/>
    <d v="2023-07-23T00:00:00"/>
    <n v="26123.873499319503"/>
    <n v="21900"/>
  </r>
  <r>
    <x v="2"/>
    <x v="0"/>
    <x v="2"/>
    <d v="2023-07-23T00:00:00"/>
    <n v="30792.838447837457"/>
    <n v="25528"/>
  </r>
  <r>
    <x v="2"/>
    <x v="3"/>
    <x v="3"/>
    <d v="2023-07-21T00:00:00"/>
    <n v="23606.972358823012"/>
    <n v="18072"/>
  </r>
  <r>
    <x v="0"/>
    <x v="5"/>
    <x v="1"/>
    <d v="2023-07-20T00:00:00"/>
    <n v="20079.667827490681"/>
    <n v="17718"/>
  </r>
  <r>
    <x v="0"/>
    <x v="2"/>
    <x v="0"/>
    <d v="2023-07-20T00:00:00"/>
    <n v="33651.263780629073"/>
    <n v="29365"/>
  </r>
  <r>
    <x v="2"/>
    <x v="3"/>
    <x v="4"/>
    <d v="2023-07-20T00:00:00"/>
    <n v="35994.802686292802"/>
    <n v="30397"/>
  </r>
  <r>
    <x v="2"/>
    <x v="5"/>
    <x v="4"/>
    <d v="2023-07-20T00:00:00"/>
    <n v="37402.674345839783"/>
    <n v="28718"/>
  </r>
  <r>
    <x v="0"/>
    <x v="4"/>
    <x v="3"/>
    <d v="2023-07-20T00:00:00"/>
    <n v="35428.764562446631"/>
    <n v="26783"/>
  </r>
  <r>
    <x v="2"/>
    <x v="0"/>
    <x v="2"/>
    <d v="2023-07-19T00:00:00"/>
    <n v="29552.210367575342"/>
    <n v="25524"/>
  </r>
  <r>
    <x v="2"/>
    <x v="9"/>
    <x v="4"/>
    <d v="2023-07-19T00:00:00"/>
    <n v="30080.217923142096"/>
    <n v="24540"/>
  </r>
  <r>
    <x v="0"/>
    <x v="4"/>
    <x v="3"/>
    <d v="2023-07-18T00:00:00"/>
    <n v="38911.522926656573"/>
    <n v="31301"/>
  </r>
  <r>
    <x v="0"/>
    <x v="6"/>
    <x v="2"/>
    <d v="2023-07-18T00:00:00"/>
    <n v="39721.412910574712"/>
    <n v="34360"/>
  </r>
  <r>
    <x v="2"/>
    <x v="4"/>
    <x v="2"/>
    <d v="2023-07-16T00:00:00"/>
    <n v="34000.446360608905"/>
    <n v="29240"/>
  </r>
  <r>
    <x v="0"/>
    <x v="7"/>
    <x v="4"/>
    <d v="2023-07-16T00:00:00"/>
    <n v="44839.745003201679"/>
    <n v="39077"/>
  </r>
  <r>
    <x v="0"/>
    <x v="5"/>
    <x v="3"/>
    <d v="2023-07-16T00:00:00"/>
    <n v="35969.261922111829"/>
    <n v="30990"/>
  </r>
  <r>
    <x v="0"/>
    <x v="6"/>
    <x v="3"/>
    <d v="2023-07-15T00:00:00"/>
    <n v="30679.594771094209"/>
    <n v="26485"/>
  </r>
  <r>
    <x v="0"/>
    <x v="2"/>
    <x v="3"/>
    <d v="2023-07-14T00:00:00"/>
    <n v="24209.071021736883"/>
    <n v="19155"/>
  </r>
  <r>
    <x v="0"/>
    <x v="5"/>
    <x v="1"/>
    <d v="2023-07-14T00:00:00"/>
    <n v="22560.051957210835"/>
    <n v="16934"/>
  </r>
  <r>
    <x v="0"/>
    <x v="8"/>
    <x v="1"/>
    <d v="2023-07-14T00:00:00"/>
    <n v="37844.999383530681"/>
    <n v="30924"/>
  </r>
  <r>
    <x v="0"/>
    <x v="8"/>
    <x v="0"/>
    <d v="2023-07-14T00:00:00"/>
    <n v="24703.540896577637"/>
    <n v="19389"/>
  </r>
  <r>
    <x v="0"/>
    <x v="9"/>
    <x v="3"/>
    <d v="2023-07-14T00:00:00"/>
    <n v="28714.428516294287"/>
    <n v="24496"/>
  </r>
  <r>
    <x v="0"/>
    <x v="2"/>
    <x v="3"/>
    <d v="2023-07-14T00:00:00"/>
    <n v="33644.50956646166"/>
    <n v="27133"/>
  </r>
  <r>
    <x v="0"/>
    <x v="3"/>
    <x v="3"/>
    <d v="2023-07-14T00:00:00"/>
    <n v="29806.520405144394"/>
    <n v="23706"/>
  </r>
  <r>
    <x v="0"/>
    <x v="4"/>
    <x v="0"/>
    <d v="2023-07-14T00:00:00"/>
    <n v="27938.01688352587"/>
    <n v="21354"/>
  </r>
  <r>
    <x v="2"/>
    <x v="9"/>
    <x v="2"/>
    <d v="2023-07-14T00:00:00"/>
    <n v="20628.151386599468"/>
    <n v="16132"/>
  </r>
  <r>
    <x v="0"/>
    <x v="4"/>
    <x v="2"/>
    <d v="2023-07-13T00:00:00"/>
    <n v="36576.432834340929"/>
    <n v="30233"/>
  </r>
  <r>
    <x v="0"/>
    <x v="7"/>
    <x v="0"/>
    <d v="2023-07-13T00:00:00"/>
    <n v="44534.382089967527"/>
    <n v="35221"/>
  </r>
  <r>
    <x v="0"/>
    <x v="7"/>
    <x v="1"/>
    <d v="2023-07-13T00:00:00"/>
    <n v="34323.257615055933"/>
    <n v="28644"/>
  </r>
  <r>
    <x v="0"/>
    <x v="7"/>
    <x v="3"/>
    <d v="2023-07-13T00:00:00"/>
    <n v="35882.06765644694"/>
    <n v="28393"/>
  </r>
  <r>
    <x v="0"/>
    <x v="7"/>
    <x v="2"/>
    <d v="2023-07-13T00:00:00"/>
    <n v="48465.590588178842"/>
    <n v="36792"/>
  </r>
  <r>
    <x v="0"/>
    <x v="1"/>
    <x v="3"/>
    <d v="2023-07-13T00:00:00"/>
    <n v="37542.77892321055"/>
    <n v="28945"/>
  </r>
  <r>
    <x v="0"/>
    <x v="4"/>
    <x v="0"/>
    <d v="2023-07-13T00:00:00"/>
    <n v="41867.366932575896"/>
    <n v="33197"/>
  </r>
  <r>
    <x v="1"/>
    <x v="9"/>
    <x v="1"/>
    <d v="2023-07-13T00:00:00"/>
    <n v="30369.721850984195"/>
    <n v="23793"/>
  </r>
  <r>
    <x v="0"/>
    <x v="4"/>
    <x v="3"/>
    <d v="2023-07-13T00:00:00"/>
    <n v="23276.49258194496"/>
    <n v="19409"/>
  </r>
  <r>
    <x v="2"/>
    <x v="4"/>
    <x v="2"/>
    <d v="2023-07-12T00:00:00"/>
    <n v="33375.654364282549"/>
    <n v="29236"/>
  </r>
  <r>
    <x v="0"/>
    <x v="7"/>
    <x v="1"/>
    <d v="2023-07-12T00:00:00"/>
    <n v="41030.979074854316"/>
    <n v="34935"/>
  </r>
  <r>
    <x v="0"/>
    <x v="1"/>
    <x v="4"/>
    <d v="2023-07-12T00:00:00"/>
    <n v="45077.500697236159"/>
    <n v="36924"/>
  </r>
  <r>
    <x v="2"/>
    <x v="0"/>
    <x v="2"/>
    <d v="2023-07-12T00:00:00"/>
    <n v="23326.696379755685"/>
    <n v="18214"/>
  </r>
  <r>
    <x v="0"/>
    <x v="6"/>
    <x v="3"/>
    <d v="2023-07-11T00:00:00"/>
    <n v="32175.388046181306"/>
    <n v="26481"/>
  </r>
  <r>
    <x v="0"/>
    <x v="2"/>
    <x v="4"/>
    <d v="2023-07-11T00:00:00"/>
    <n v="19279.724250608644"/>
    <n v="15340"/>
  </r>
  <r>
    <x v="0"/>
    <x v="8"/>
    <x v="4"/>
    <d v="2023-07-10T00:00:00"/>
    <n v="32942.942108577758"/>
    <n v="28865"/>
  </r>
  <r>
    <x v="2"/>
    <x v="2"/>
    <x v="4"/>
    <d v="2023-07-10T00:00:00"/>
    <n v="35274.627945631939"/>
    <n v="30342"/>
  </r>
  <r>
    <x v="2"/>
    <x v="8"/>
    <x v="0"/>
    <d v="2023-07-09T00:00:00"/>
    <n v="38378.577782072796"/>
    <n v="31301"/>
  </r>
  <r>
    <x v="2"/>
    <x v="6"/>
    <x v="1"/>
    <d v="2023-07-09T00:00:00"/>
    <n v="28570.991095054029"/>
    <n v="24068"/>
  </r>
  <r>
    <x v="2"/>
    <x v="8"/>
    <x v="2"/>
    <d v="2023-07-08T00:00:00"/>
    <n v="33986.90763418084"/>
    <n v="25608"/>
  </r>
  <r>
    <x v="0"/>
    <x v="3"/>
    <x v="2"/>
    <d v="2023-07-07T00:00:00"/>
    <n v="45520.347248920814"/>
    <n v="38362"/>
  </r>
  <r>
    <x v="0"/>
    <x v="7"/>
    <x v="1"/>
    <d v="2023-07-07T00:00:00"/>
    <n v="46581.812399994727"/>
    <n v="37101"/>
  </r>
  <r>
    <x v="0"/>
    <x v="5"/>
    <x v="4"/>
    <d v="2023-07-07T00:00:00"/>
    <n v="21411.618533341953"/>
    <n v="17297"/>
  </r>
  <r>
    <x v="0"/>
    <x v="8"/>
    <x v="0"/>
    <d v="2023-07-07T00:00:00"/>
    <n v="42443.104529510878"/>
    <n v="33388"/>
  </r>
  <r>
    <x v="0"/>
    <x v="2"/>
    <x v="0"/>
    <d v="2023-07-07T00:00:00"/>
    <n v="24414.430438609921"/>
    <n v="19833"/>
  </r>
  <r>
    <x v="0"/>
    <x v="3"/>
    <x v="4"/>
    <d v="2023-07-07T00:00:00"/>
    <n v="33422.75809890173"/>
    <n v="26272"/>
  </r>
  <r>
    <x v="0"/>
    <x v="3"/>
    <x v="1"/>
    <d v="2023-07-07T00:00:00"/>
    <n v="27630.134693523447"/>
    <n v="21519"/>
  </r>
  <r>
    <x v="0"/>
    <x v="6"/>
    <x v="0"/>
    <d v="2023-07-07T00:00:00"/>
    <n v="25732.450793573473"/>
    <n v="20845"/>
  </r>
  <r>
    <x v="2"/>
    <x v="2"/>
    <x v="0"/>
    <d v="2023-07-07T00:00:00"/>
    <n v="23376.020666935761"/>
    <n v="17596"/>
  </r>
  <r>
    <x v="0"/>
    <x v="8"/>
    <x v="4"/>
    <d v="2023-07-06T00:00:00"/>
    <n v="35902.792046235365"/>
    <n v="28861"/>
  </r>
  <r>
    <x v="2"/>
    <x v="2"/>
    <x v="4"/>
    <d v="2023-07-06T00:00:00"/>
    <n v="35795.857200995233"/>
    <n v="30338"/>
  </r>
  <r>
    <x v="0"/>
    <x v="9"/>
    <x v="0"/>
    <d v="2023-07-06T00:00:00"/>
    <n v="45317.512786090956"/>
    <n v="34811"/>
  </r>
  <r>
    <x v="1"/>
    <x v="5"/>
    <x v="1"/>
    <d v="2023-07-06T00:00:00"/>
    <n v="44885.823364048265"/>
    <n v="36727"/>
  </r>
  <r>
    <x v="0"/>
    <x v="1"/>
    <x v="0"/>
    <d v="2023-07-06T00:00:00"/>
    <n v="31461.421779047567"/>
    <n v="24242"/>
  </r>
  <r>
    <x v="0"/>
    <x v="0"/>
    <x v="2"/>
    <d v="2023-07-06T00:00:00"/>
    <n v="36270.162455866324"/>
    <n v="29084"/>
  </r>
  <r>
    <x v="1"/>
    <x v="0"/>
    <x v="0"/>
    <d v="2023-07-06T00:00:00"/>
    <n v="25379.76530897438"/>
    <n v="19539"/>
  </r>
  <r>
    <x v="2"/>
    <x v="8"/>
    <x v="0"/>
    <d v="2023-07-05T00:00:00"/>
    <n v="35499.337168791004"/>
    <n v="31297"/>
  </r>
  <r>
    <x v="2"/>
    <x v="6"/>
    <x v="1"/>
    <d v="2023-07-05T00:00:00"/>
    <n v="27915.718831388531"/>
    <n v="24064"/>
  </r>
  <r>
    <x v="0"/>
    <x v="2"/>
    <x v="4"/>
    <d v="2023-07-05T00:00:00"/>
    <n v="23833.580521855041"/>
    <n v="18500"/>
  </r>
  <r>
    <x v="2"/>
    <x v="7"/>
    <x v="1"/>
    <d v="2023-07-05T00:00:00"/>
    <n v="39485.407614972275"/>
    <n v="32781"/>
  </r>
  <r>
    <x v="0"/>
    <x v="1"/>
    <x v="1"/>
    <d v="2023-07-05T00:00:00"/>
    <n v="45941.560335280483"/>
    <n v="37139"/>
  </r>
  <r>
    <x v="0"/>
    <x v="6"/>
    <x v="1"/>
    <d v="2023-07-05T00:00:00"/>
    <n v="37930.297735056796"/>
    <n v="30667"/>
  </r>
  <r>
    <x v="0"/>
    <x v="0"/>
    <x v="0"/>
    <d v="2023-07-04T00:00:00"/>
    <n v="23889.080835438574"/>
    <n v="18562"/>
  </r>
  <r>
    <x v="2"/>
    <x v="4"/>
    <x v="0"/>
    <d v="2023-07-04T00:00:00"/>
    <n v="21488.266292554566"/>
    <n v="16857"/>
  </r>
  <r>
    <x v="0"/>
    <x v="3"/>
    <x v="4"/>
    <d v="2023-07-03T00:00:00"/>
    <n v="26325.046584272823"/>
    <n v="20022"/>
  </r>
  <r>
    <x v="0"/>
    <x v="3"/>
    <x v="1"/>
    <d v="2023-06-30T00:00:00"/>
    <n v="28232.671873291736"/>
    <n v="23343"/>
  </r>
  <r>
    <x v="0"/>
    <x v="9"/>
    <x v="3"/>
    <d v="2023-06-28T00:00:00"/>
    <n v="32942.309702590079"/>
    <n v="25678"/>
  </r>
  <r>
    <x v="0"/>
    <x v="2"/>
    <x v="1"/>
    <d v="2023-06-28T00:00:00"/>
    <n v="43124.494462964736"/>
    <n v="35375"/>
  </r>
  <r>
    <x v="0"/>
    <x v="4"/>
    <x v="1"/>
    <d v="2023-06-27T00:00:00"/>
    <n v="41767.518122826681"/>
    <n v="33742"/>
  </r>
  <r>
    <x v="0"/>
    <x v="7"/>
    <x v="2"/>
    <d v="2023-06-22T00:00:00"/>
    <n v="32479.113007554046"/>
    <n v="24813"/>
  </r>
  <r>
    <x v="0"/>
    <x v="8"/>
    <x v="0"/>
    <d v="2023-06-21T00:00:00"/>
    <n v="26593.890681342247"/>
    <n v="20733"/>
  </r>
  <r>
    <x v="0"/>
    <x v="6"/>
    <x v="1"/>
    <d v="2023-06-21T00:00:00"/>
    <n v="30410.409681831337"/>
    <n v="23490"/>
  </r>
  <r>
    <x v="2"/>
    <x v="1"/>
    <x v="3"/>
    <d v="2023-06-20T00:00:00"/>
    <n v="32198.862027100084"/>
    <n v="27876"/>
  </r>
  <r>
    <x v="0"/>
    <x v="4"/>
    <x v="0"/>
    <d v="2023-06-20T00:00:00"/>
    <n v="26506.971672951026"/>
    <n v="20722"/>
  </r>
  <r>
    <x v="2"/>
    <x v="3"/>
    <x v="0"/>
    <d v="2023-06-20T00:00:00"/>
    <n v="22518.703949308754"/>
    <n v="17773"/>
  </r>
  <r>
    <x v="0"/>
    <x v="9"/>
    <x v="1"/>
    <d v="2023-06-19T00:00:00"/>
    <n v="38323.68389323364"/>
    <n v="30073"/>
  </r>
  <r>
    <x v="0"/>
    <x v="5"/>
    <x v="3"/>
    <d v="2023-06-18T00:00:00"/>
    <n v="22812.197255158113"/>
    <n v="18168"/>
  </r>
  <r>
    <x v="0"/>
    <x v="3"/>
    <x v="1"/>
    <d v="2023-06-18T00:00:00"/>
    <n v="22935.946559730302"/>
    <n v="17090"/>
  </r>
  <r>
    <x v="2"/>
    <x v="4"/>
    <x v="2"/>
    <d v="2023-06-17T00:00:00"/>
    <n v="33032.968081643303"/>
    <n v="26022"/>
  </r>
  <r>
    <x v="2"/>
    <x v="7"/>
    <x v="2"/>
    <d v="2023-06-17T00:00:00"/>
    <n v="44007.830966974274"/>
    <n v="33997"/>
  </r>
  <r>
    <x v="0"/>
    <x v="9"/>
    <x v="2"/>
    <d v="2023-06-16T00:00:00"/>
    <n v="37834.294182121572"/>
    <n v="31347"/>
  </r>
  <r>
    <x v="0"/>
    <x v="8"/>
    <x v="1"/>
    <d v="2023-06-15T00:00:00"/>
    <n v="25897.840341232375"/>
    <n v="21048"/>
  </r>
  <r>
    <x v="1"/>
    <x v="8"/>
    <x v="2"/>
    <d v="2023-06-15T00:00:00"/>
    <n v="45365.353045572934"/>
    <n v="38339"/>
  </r>
  <r>
    <x v="2"/>
    <x v="8"/>
    <x v="4"/>
    <d v="2023-06-15T00:00:00"/>
    <n v="37886.203172675028"/>
    <n v="32133"/>
  </r>
  <r>
    <x v="0"/>
    <x v="6"/>
    <x v="2"/>
    <d v="2023-06-15T00:00:00"/>
    <n v="19468.186737777862"/>
    <n v="16224"/>
  </r>
  <r>
    <x v="0"/>
    <x v="7"/>
    <x v="2"/>
    <d v="2023-06-14T00:00:00"/>
    <n v="36413.973888367065"/>
    <n v="30644"/>
  </r>
  <r>
    <x v="0"/>
    <x v="7"/>
    <x v="1"/>
    <d v="2023-06-14T00:00:00"/>
    <n v="35421.392324954017"/>
    <n v="28908"/>
  </r>
  <r>
    <x v="2"/>
    <x v="7"/>
    <x v="3"/>
    <d v="2023-06-14T00:00:00"/>
    <n v="44333.834011794861"/>
    <n v="36347"/>
  </r>
  <r>
    <x v="0"/>
    <x v="0"/>
    <x v="1"/>
    <d v="2023-06-13T00:00:00"/>
    <n v="23428.859758604547"/>
    <n v="19271"/>
  </r>
  <r>
    <x v="2"/>
    <x v="7"/>
    <x v="1"/>
    <d v="2023-06-13T00:00:00"/>
    <n v="31610.375760035731"/>
    <n v="25442"/>
  </r>
  <r>
    <x v="2"/>
    <x v="8"/>
    <x v="2"/>
    <d v="2023-06-13T00:00:00"/>
    <n v="38116.415308322161"/>
    <n v="28902"/>
  </r>
  <r>
    <x v="0"/>
    <x v="1"/>
    <x v="4"/>
    <d v="2023-06-12T00:00:00"/>
    <n v="41912.487360835912"/>
    <n v="32574"/>
  </r>
  <r>
    <x v="0"/>
    <x v="9"/>
    <x v="1"/>
    <d v="2023-06-06T00:00:00"/>
    <n v="36054.59137266047"/>
    <n v="27469"/>
  </r>
  <r>
    <x v="2"/>
    <x v="6"/>
    <x v="3"/>
    <d v="2023-06-06T00:00:00"/>
    <n v="34262.458071693982"/>
    <n v="28716"/>
  </r>
  <r>
    <x v="2"/>
    <x v="7"/>
    <x v="4"/>
    <d v="2023-06-02T00:00:00"/>
    <n v="42464.485409648951"/>
    <n v="34278"/>
  </r>
  <r>
    <x v="0"/>
    <x v="9"/>
    <x v="4"/>
    <d v="2023-06-01T00:00:00"/>
    <n v="34762.866673172415"/>
    <n v="28425"/>
  </r>
  <r>
    <x v="0"/>
    <x v="9"/>
    <x v="3"/>
    <d v="2023-06-01T00:00:00"/>
    <n v="33893.167409696543"/>
    <n v="27023"/>
  </r>
  <r>
    <x v="2"/>
    <x v="8"/>
    <x v="4"/>
    <d v="2023-06-01T00:00:00"/>
    <n v="27676.110975416952"/>
    <n v="22213"/>
  </r>
  <r>
    <x v="0"/>
    <x v="1"/>
    <x v="3"/>
    <d v="2023-05-31T00:00:00"/>
    <n v="27296.344796893787"/>
    <n v="23539"/>
  </r>
  <r>
    <x v="2"/>
    <x v="9"/>
    <x v="4"/>
    <d v="2023-05-31T00:00:00"/>
    <n v="47636.303364200285"/>
    <n v="37383"/>
  </r>
  <r>
    <x v="0"/>
    <x v="8"/>
    <x v="4"/>
    <d v="2023-05-29T00:00:00"/>
    <n v="19197.46751622804"/>
    <n v="15113"/>
  </r>
  <r>
    <x v="0"/>
    <x v="0"/>
    <x v="0"/>
    <d v="2023-05-27T00:00:00"/>
    <n v="40457.424538310013"/>
    <n v="34946"/>
  </r>
  <r>
    <x v="0"/>
    <x v="0"/>
    <x v="4"/>
    <d v="2023-05-24T00:00:00"/>
    <n v="23457.055622800675"/>
    <n v="19481"/>
  </r>
  <r>
    <x v="1"/>
    <x v="5"/>
    <x v="1"/>
    <d v="2023-05-24T00:00:00"/>
    <n v="23313.902656287861"/>
    <n v="19242"/>
  </r>
  <r>
    <x v="2"/>
    <x v="9"/>
    <x v="0"/>
    <d v="2023-05-24T00:00:00"/>
    <n v="24007.856628769681"/>
    <n v="19513"/>
  </r>
  <r>
    <x v="0"/>
    <x v="6"/>
    <x v="1"/>
    <d v="2023-05-23T00:00:00"/>
    <n v="44012.925360409427"/>
    <n v="38548"/>
  </r>
  <r>
    <x v="1"/>
    <x v="1"/>
    <x v="2"/>
    <d v="2023-05-23T00:00:00"/>
    <n v="26503.875801931539"/>
    <n v="23391"/>
  </r>
  <r>
    <x v="2"/>
    <x v="0"/>
    <x v="4"/>
    <d v="2023-05-23T00:00:00"/>
    <n v="47079.900876577653"/>
    <n v="35729"/>
  </r>
  <r>
    <x v="2"/>
    <x v="2"/>
    <x v="0"/>
    <d v="2023-05-23T00:00:00"/>
    <n v="34947.277042689864"/>
    <n v="26789"/>
  </r>
  <r>
    <x v="2"/>
    <x v="8"/>
    <x v="1"/>
    <d v="2023-05-22T00:00:00"/>
    <n v="44887.884718923131"/>
    <n v="39013"/>
  </r>
  <r>
    <x v="2"/>
    <x v="4"/>
    <x v="1"/>
    <d v="2023-05-22T00:00:00"/>
    <n v="34168.219708941237"/>
    <n v="26174"/>
  </r>
  <r>
    <x v="0"/>
    <x v="9"/>
    <x v="4"/>
    <d v="2023-05-22T00:00:00"/>
    <n v="27053.277135401368"/>
    <n v="21865"/>
  </r>
  <r>
    <x v="0"/>
    <x v="0"/>
    <x v="3"/>
    <d v="2023-05-21T00:00:00"/>
    <n v="30079.343055226913"/>
    <n v="24448"/>
  </r>
  <r>
    <x v="0"/>
    <x v="6"/>
    <x v="1"/>
    <d v="2023-05-19T00:00:00"/>
    <n v="43916.750166952399"/>
    <n v="38544"/>
  </r>
  <r>
    <x v="1"/>
    <x v="1"/>
    <x v="2"/>
    <d v="2023-05-19T00:00:00"/>
    <n v="27253.629317981377"/>
    <n v="23387"/>
  </r>
  <r>
    <x v="0"/>
    <x v="1"/>
    <x v="1"/>
    <d v="2023-05-19T00:00:00"/>
    <n v="27879.446419767773"/>
    <n v="23849"/>
  </r>
  <r>
    <x v="0"/>
    <x v="8"/>
    <x v="4"/>
    <d v="2023-05-19T00:00:00"/>
    <n v="22823.427593682274"/>
    <n v="17702"/>
  </r>
  <r>
    <x v="0"/>
    <x v="3"/>
    <x v="1"/>
    <d v="2023-05-19T00:00:00"/>
    <n v="44561.925913843101"/>
    <n v="36248"/>
  </r>
  <r>
    <x v="1"/>
    <x v="0"/>
    <x v="4"/>
    <d v="2023-05-19T00:00:00"/>
    <n v="30502.471487888815"/>
    <n v="23902"/>
  </r>
  <r>
    <x v="2"/>
    <x v="9"/>
    <x v="3"/>
    <d v="2023-05-19T00:00:00"/>
    <n v="42520.68657776645"/>
    <n v="34181"/>
  </r>
  <r>
    <x v="2"/>
    <x v="8"/>
    <x v="1"/>
    <d v="2023-05-18T00:00:00"/>
    <n v="44995.206634260554"/>
    <n v="39009"/>
  </r>
  <r>
    <x v="0"/>
    <x v="0"/>
    <x v="0"/>
    <d v="2023-05-18T00:00:00"/>
    <n v="29722.287491779527"/>
    <n v="24549"/>
  </r>
  <r>
    <x v="0"/>
    <x v="0"/>
    <x v="3"/>
    <d v="2023-05-17T00:00:00"/>
    <n v="29805.709473761526"/>
    <n v="24444"/>
  </r>
  <r>
    <x v="0"/>
    <x v="3"/>
    <x v="4"/>
    <d v="2023-05-14T00:00:00"/>
    <n v="33192.127824293988"/>
    <n v="29175"/>
  </r>
  <r>
    <x v="0"/>
    <x v="6"/>
    <x v="4"/>
    <d v="2023-05-14T00:00:00"/>
    <n v="45775.938793573921"/>
    <n v="39656"/>
  </r>
  <r>
    <x v="2"/>
    <x v="4"/>
    <x v="1"/>
    <d v="2023-05-14T00:00:00"/>
    <n v="27056.967295569008"/>
    <n v="22633"/>
  </r>
  <r>
    <x v="0"/>
    <x v="5"/>
    <x v="4"/>
    <d v="2023-05-14T00:00:00"/>
    <n v="19388.058971128674"/>
    <n v="15107"/>
  </r>
  <r>
    <x v="1"/>
    <x v="1"/>
    <x v="4"/>
    <d v="2023-05-13T00:00:00"/>
    <n v="36844.310628575506"/>
    <n v="30226"/>
  </r>
  <r>
    <x v="2"/>
    <x v="9"/>
    <x v="4"/>
    <d v="2023-05-13T00:00:00"/>
    <n v="37805.660104998038"/>
    <n v="32347"/>
  </r>
  <r>
    <x v="1"/>
    <x v="7"/>
    <x v="0"/>
    <d v="2023-05-13T00:00:00"/>
    <n v="28644.929555703991"/>
    <n v="22795"/>
  </r>
  <r>
    <x v="0"/>
    <x v="4"/>
    <x v="1"/>
    <d v="2023-05-12T00:00:00"/>
    <n v="34052.35361948175"/>
    <n v="30824"/>
  </r>
  <r>
    <x v="0"/>
    <x v="0"/>
    <x v="1"/>
    <d v="2023-05-12T00:00:00"/>
    <n v="42392.393487978028"/>
    <n v="38304"/>
  </r>
  <r>
    <x v="0"/>
    <x v="5"/>
    <x v="1"/>
    <d v="2023-05-12T00:00:00"/>
    <n v="23173.750114207898"/>
    <n v="18628"/>
  </r>
  <r>
    <x v="0"/>
    <x v="5"/>
    <x v="0"/>
    <d v="2023-05-12T00:00:00"/>
    <n v="43706.963342274998"/>
    <n v="35025"/>
  </r>
  <r>
    <x v="2"/>
    <x v="0"/>
    <x v="4"/>
    <d v="2023-05-12T00:00:00"/>
    <n v="37674.014539438685"/>
    <n v="31012"/>
  </r>
  <r>
    <x v="0"/>
    <x v="7"/>
    <x v="3"/>
    <d v="2023-05-11T00:00:00"/>
    <n v="47250.492673520814"/>
    <n v="38603"/>
  </r>
  <r>
    <x v="2"/>
    <x v="9"/>
    <x v="3"/>
    <d v="2023-05-11T00:00:00"/>
    <n v="35915.738800696832"/>
    <n v="29973"/>
  </r>
  <r>
    <x v="0"/>
    <x v="3"/>
    <x v="4"/>
    <d v="2023-05-10T00:00:00"/>
    <n v="34168.585150433952"/>
    <n v="29171"/>
  </r>
  <r>
    <x v="0"/>
    <x v="6"/>
    <x v="4"/>
    <d v="2023-05-10T00:00:00"/>
    <n v="46642.789136848449"/>
    <n v="39652"/>
  </r>
  <r>
    <x v="2"/>
    <x v="4"/>
    <x v="1"/>
    <d v="2023-05-10T00:00:00"/>
    <n v="26390.17607979797"/>
    <n v="22629"/>
  </r>
  <r>
    <x v="0"/>
    <x v="6"/>
    <x v="0"/>
    <d v="2023-05-10T00:00:00"/>
    <n v="24986.856180684463"/>
    <n v="20832"/>
  </r>
  <r>
    <x v="2"/>
    <x v="8"/>
    <x v="3"/>
    <d v="2023-05-10T00:00:00"/>
    <n v="19897.472294695101"/>
    <n v="15013"/>
  </r>
  <r>
    <x v="1"/>
    <x v="1"/>
    <x v="4"/>
    <d v="2023-05-09T00:00:00"/>
    <n v="37122.397002004604"/>
    <n v="30222"/>
  </r>
  <r>
    <x v="2"/>
    <x v="9"/>
    <x v="4"/>
    <d v="2023-05-09T00:00:00"/>
    <n v="37867.783274594694"/>
    <n v="32343"/>
  </r>
  <r>
    <x v="0"/>
    <x v="8"/>
    <x v="1"/>
    <d v="2023-05-09T00:00:00"/>
    <n v="30286.463472752843"/>
    <n v="25876"/>
  </r>
  <r>
    <x v="0"/>
    <x v="6"/>
    <x v="1"/>
    <d v="2023-05-09T00:00:00"/>
    <n v="36785.270695413245"/>
    <n v="30883"/>
  </r>
  <r>
    <x v="2"/>
    <x v="7"/>
    <x v="4"/>
    <d v="2023-05-09T00:00:00"/>
    <n v="20778.191372539513"/>
    <n v="17244"/>
  </r>
  <r>
    <x v="2"/>
    <x v="2"/>
    <x v="0"/>
    <d v="2023-05-09T00:00:00"/>
    <n v="41481.745834929534"/>
    <n v="34325"/>
  </r>
  <r>
    <x v="0"/>
    <x v="4"/>
    <x v="0"/>
    <d v="2023-05-09T00:00:00"/>
    <n v="30944.682936714027"/>
    <n v="26727"/>
  </r>
  <r>
    <x v="0"/>
    <x v="8"/>
    <x v="4"/>
    <d v="2023-05-09T00:00:00"/>
    <n v="22115.306727297131"/>
    <n v="17691"/>
  </r>
  <r>
    <x v="0"/>
    <x v="8"/>
    <x v="1"/>
    <d v="2023-05-09T00:00:00"/>
    <n v="41936.291574816481"/>
    <n v="34558"/>
  </r>
  <r>
    <x v="0"/>
    <x v="8"/>
    <x v="3"/>
    <d v="2023-05-09T00:00:00"/>
    <n v="28602.282821330475"/>
    <n v="22188"/>
  </r>
  <r>
    <x v="0"/>
    <x v="6"/>
    <x v="3"/>
    <d v="2023-05-09T00:00:00"/>
    <n v="33553.629541827351"/>
    <n v="25824"/>
  </r>
  <r>
    <x v="1"/>
    <x v="7"/>
    <x v="3"/>
    <d v="2023-05-09T00:00:00"/>
    <n v="35442.876264541912"/>
    <n v="27565"/>
  </r>
  <r>
    <x v="1"/>
    <x v="1"/>
    <x v="1"/>
    <d v="2023-05-09T00:00:00"/>
    <n v="25418.436106358167"/>
    <n v="20833"/>
  </r>
  <r>
    <x v="2"/>
    <x v="1"/>
    <x v="2"/>
    <d v="2023-05-09T00:00:00"/>
    <n v="26604.032730859752"/>
    <n v="21173"/>
  </r>
  <r>
    <x v="0"/>
    <x v="4"/>
    <x v="1"/>
    <d v="2023-05-08T00:00:00"/>
    <n v="35943.870725125998"/>
    <n v="30820"/>
  </r>
  <r>
    <x v="0"/>
    <x v="0"/>
    <x v="1"/>
    <d v="2023-05-08T00:00:00"/>
    <n v="43356.038704199113"/>
    <n v="38300"/>
  </r>
  <r>
    <x v="0"/>
    <x v="3"/>
    <x v="4"/>
    <d v="2023-05-08T00:00:00"/>
    <n v="25618.825878019954"/>
    <n v="22546"/>
  </r>
  <r>
    <x v="0"/>
    <x v="1"/>
    <x v="2"/>
    <d v="2023-05-08T00:00:00"/>
    <n v="38711.682088703747"/>
    <n v="31604"/>
  </r>
  <r>
    <x v="0"/>
    <x v="7"/>
    <x v="3"/>
    <d v="2023-05-07T00:00:00"/>
    <n v="43370.527163424907"/>
    <n v="38599"/>
  </r>
  <r>
    <x v="0"/>
    <x v="3"/>
    <x v="3"/>
    <d v="2023-05-06T00:00:00"/>
    <n v="44517.747345049058"/>
    <n v="38608"/>
  </r>
  <r>
    <x v="1"/>
    <x v="1"/>
    <x v="3"/>
    <d v="2023-05-06T00:00:00"/>
    <n v="24273.784285243306"/>
    <n v="21130"/>
  </r>
  <r>
    <x v="2"/>
    <x v="2"/>
    <x v="3"/>
    <d v="2023-05-06T00:00:00"/>
    <n v="19466.038147627194"/>
    <n v="16188"/>
  </r>
  <r>
    <x v="0"/>
    <x v="8"/>
    <x v="1"/>
    <d v="2023-05-05T00:00:00"/>
    <n v="31180.058220466679"/>
    <n v="25872"/>
  </r>
  <r>
    <x v="0"/>
    <x v="6"/>
    <x v="1"/>
    <d v="2023-05-05T00:00:00"/>
    <n v="35668.420353065638"/>
    <n v="30879"/>
  </r>
  <r>
    <x v="2"/>
    <x v="7"/>
    <x v="4"/>
    <d v="2023-05-05T00:00:00"/>
    <n v="20392.956093216013"/>
    <n v="17240"/>
  </r>
  <r>
    <x v="2"/>
    <x v="2"/>
    <x v="0"/>
    <d v="2023-05-05T00:00:00"/>
    <n v="41778.783780996404"/>
    <n v="34321"/>
  </r>
  <r>
    <x v="0"/>
    <x v="7"/>
    <x v="1"/>
    <d v="2023-05-05T00:00:00"/>
    <n v="19265.237572740833"/>
    <n v="16500"/>
  </r>
  <r>
    <x v="1"/>
    <x v="5"/>
    <x v="3"/>
    <d v="2023-05-05T00:00:00"/>
    <n v="41877.197876418446"/>
    <n v="34320"/>
  </r>
  <r>
    <x v="0"/>
    <x v="3"/>
    <x v="4"/>
    <d v="2023-05-04T00:00:00"/>
    <n v="25881.899204014841"/>
    <n v="22542"/>
  </r>
  <r>
    <x v="0"/>
    <x v="9"/>
    <x v="4"/>
    <d v="2023-05-04T00:00:00"/>
    <n v="37636.978344691772"/>
    <n v="30948"/>
  </r>
  <r>
    <x v="0"/>
    <x v="8"/>
    <x v="2"/>
    <d v="2023-05-03T00:00:00"/>
    <n v="24206.394667634973"/>
    <n v="19696"/>
  </r>
  <r>
    <x v="0"/>
    <x v="7"/>
    <x v="3"/>
    <d v="2023-05-03T00:00:00"/>
    <n v="33420.730513958515"/>
    <n v="28532"/>
  </r>
  <r>
    <x v="2"/>
    <x v="6"/>
    <x v="2"/>
    <d v="2023-05-03T00:00:00"/>
    <n v="39218.067875526525"/>
    <n v="30626"/>
  </r>
  <r>
    <x v="0"/>
    <x v="3"/>
    <x v="3"/>
    <d v="2023-05-02T00:00:00"/>
    <n v="43622.746758401554"/>
    <n v="38604"/>
  </r>
  <r>
    <x v="1"/>
    <x v="1"/>
    <x v="3"/>
    <d v="2023-05-02T00:00:00"/>
    <n v="25556.132676274916"/>
    <n v="21126"/>
  </r>
  <r>
    <x v="2"/>
    <x v="5"/>
    <x v="4"/>
    <d v="2023-05-01T00:00:00"/>
    <n v="29148.623509921035"/>
    <n v="26071"/>
  </r>
  <r>
    <x v="2"/>
    <x v="2"/>
    <x v="4"/>
    <d v="2023-05-01T00:00:00"/>
    <n v="29797.633225724992"/>
    <n v="26813"/>
  </r>
  <r>
    <x v="0"/>
    <x v="5"/>
    <x v="3"/>
    <d v="2023-05-01T00:00:00"/>
    <n v="43255.471250291987"/>
    <n v="37207"/>
  </r>
  <r>
    <x v="0"/>
    <x v="4"/>
    <x v="2"/>
    <d v="2023-04-30T00:00:00"/>
    <n v="43201.532521221801"/>
    <n v="35876"/>
  </r>
  <r>
    <x v="0"/>
    <x v="9"/>
    <x v="3"/>
    <d v="2023-04-30T00:00:00"/>
    <n v="22540.326549123165"/>
    <n v="18698"/>
  </r>
  <r>
    <x v="0"/>
    <x v="3"/>
    <x v="1"/>
    <d v="2023-04-30T00:00:00"/>
    <n v="32859.760504458107"/>
    <n v="28542"/>
  </r>
  <r>
    <x v="1"/>
    <x v="1"/>
    <x v="3"/>
    <d v="2023-04-30T00:00:00"/>
    <n v="38942.679567484287"/>
    <n v="32262"/>
  </r>
  <r>
    <x v="2"/>
    <x v="9"/>
    <x v="4"/>
    <d v="2023-04-30T00:00:00"/>
    <n v="24974.329134841071"/>
    <n v="21408"/>
  </r>
  <r>
    <x v="0"/>
    <x v="7"/>
    <x v="4"/>
    <d v="2023-04-30T00:00:00"/>
    <n v="45242.938380396961"/>
    <n v="36773"/>
  </r>
  <r>
    <x v="0"/>
    <x v="8"/>
    <x v="2"/>
    <d v="2023-04-29T00:00:00"/>
    <n v="24143.425908372468"/>
    <n v="19692"/>
  </r>
  <r>
    <x v="0"/>
    <x v="2"/>
    <x v="2"/>
    <d v="2023-04-29T00:00:00"/>
    <n v="44579.498605573266"/>
    <n v="36660"/>
  </r>
  <r>
    <x v="0"/>
    <x v="9"/>
    <x v="2"/>
    <d v="2023-04-28T00:00:00"/>
    <n v="39435.592369162245"/>
    <n v="31094"/>
  </r>
  <r>
    <x v="2"/>
    <x v="5"/>
    <x v="0"/>
    <d v="2023-04-28T00:00:00"/>
    <n v="36316.229295478173"/>
    <n v="29270"/>
  </r>
  <r>
    <x v="2"/>
    <x v="5"/>
    <x v="4"/>
    <d v="2023-04-27T00:00:00"/>
    <n v="29282.370007092744"/>
    <n v="26067"/>
  </r>
  <r>
    <x v="2"/>
    <x v="2"/>
    <x v="4"/>
    <d v="2023-04-27T00:00:00"/>
    <n v="30000.424716379839"/>
    <n v="26809"/>
  </r>
  <r>
    <x v="0"/>
    <x v="8"/>
    <x v="2"/>
    <d v="2023-04-27T00:00:00"/>
    <n v="40627.63922123571"/>
    <n v="32837"/>
  </r>
  <r>
    <x v="2"/>
    <x v="8"/>
    <x v="1"/>
    <d v="2023-04-27T00:00:00"/>
    <n v="42927.893370571743"/>
    <n v="35253"/>
  </r>
  <r>
    <x v="0"/>
    <x v="4"/>
    <x v="2"/>
    <d v="2023-04-26T00:00:00"/>
    <n v="43393.709489885005"/>
    <n v="35872"/>
  </r>
  <r>
    <x v="0"/>
    <x v="9"/>
    <x v="3"/>
    <d v="2023-04-26T00:00:00"/>
    <n v="22236.344160559907"/>
    <n v="18694"/>
  </r>
  <r>
    <x v="0"/>
    <x v="3"/>
    <x v="1"/>
    <d v="2023-04-26T00:00:00"/>
    <n v="32054.563493918642"/>
    <n v="28538"/>
  </r>
  <r>
    <x v="1"/>
    <x v="1"/>
    <x v="3"/>
    <d v="2023-04-26T00:00:00"/>
    <n v="36498.385529057348"/>
    <n v="32258"/>
  </r>
  <r>
    <x v="2"/>
    <x v="9"/>
    <x v="4"/>
    <d v="2023-04-26T00:00:00"/>
    <n v="24995.851550913889"/>
    <n v="21404"/>
  </r>
  <r>
    <x v="0"/>
    <x v="8"/>
    <x v="1"/>
    <d v="2023-04-26T00:00:00"/>
    <n v="22418.822158102859"/>
    <n v="19224"/>
  </r>
  <r>
    <x v="0"/>
    <x v="9"/>
    <x v="0"/>
    <d v="2023-04-26T00:00:00"/>
    <n v="42444.065085588445"/>
    <n v="37179"/>
  </r>
  <r>
    <x v="0"/>
    <x v="2"/>
    <x v="1"/>
    <d v="2023-04-26T00:00:00"/>
    <n v="27502.165270499328"/>
    <n v="23520"/>
  </r>
  <r>
    <x v="0"/>
    <x v="3"/>
    <x v="1"/>
    <d v="2023-04-26T00:00:00"/>
    <n v="37807.379192063861"/>
    <n v="31352"/>
  </r>
  <r>
    <x v="2"/>
    <x v="5"/>
    <x v="3"/>
    <d v="2023-04-26T00:00:00"/>
    <n v="32059.003195182973"/>
    <n v="26518"/>
  </r>
  <r>
    <x v="2"/>
    <x v="3"/>
    <x v="3"/>
    <d v="2023-04-26T00:00:00"/>
    <n v="30372.868449576177"/>
    <n v="25464"/>
  </r>
  <r>
    <x v="0"/>
    <x v="0"/>
    <x v="2"/>
    <d v="2023-04-26T00:00:00"/>
    <n v="27824.356058508489"/>
    <n v="22886"/>
  </r>
  <r>
    <x v="0"/>
    <x v="0"/>
    <x v="0"/>
    <d v="2023-04-25T00:00:00"/>
    <n v="36236.217016505994"/>
    <n v="31178"/>
  </r>
  <r>
    <x v="1"/>
    <x v="1"/>
    <x v="4"/>
    <d v="2023-04-25T00:00:00"/>
    <n v="28362.275667774804"/>
    <n v="24911"/>
  </r>
  <r>
    <x v="0"/>
    <x v="4"/>
    <x v="3"/>
    <d v="2023-04-25T00:00:00"/>
    <n v="30887.479911016591"/>
    <n v="25236"/>
  </r>
  <r>
    <x v="0"/>
    <x v="4"/>
    <x v="3"/>
    <d v="2023-04-25T00:00:00"/>
    <n v="27978.856913149411"/>
    <n v="24845"/>
  </r>
  <r>
    <x v="2"/>
    <x v="6"/>
    <x v="1"/>
    <d v="2023-04-25T00:00:00"/>
    <n v="21696.088006506976"/>
    <n v="18887"/>
  </r>
  <r>
    <x v="2"/>
    <x v="8"/>
    <x v="2"/>
    <d v="2023-04-25T00:00:00"/>
    <n v="37523.882340732707"/>
    <n v="30634"/>
  </r>
  <r>
    <x v="0"/>
    <x v="5"/>
    <x v="2"/>
    <d v="2023-04-24T00:00:00"/>
    <n v="19733.14257011265"/>
    <n v="16783"/>
  </r>
  <r>
    <x v="0"/>
    <x v="8"/>
    <x v="1"/>
    <d v="2023-04-22T00:00:00"/>
    <n v="22768.634523420227"/>
    <n v="19220"/>
  </r>
  <r>
    <x v="0"/>
    <x v="9"/>
    <x v="0"/>
    <d v="2023-04-22T00:00:00"/>
    <n v="43560.621391908557"/>
    <n v="37175"/>
  </r>
  <r>
    <x v="0"/>
    <x v="2"/>
    <x v="1"/>
    <d v="2023-04-22T00:00:00"/>
    <n v="27924.014689893884"/>
    <n v="23516"/>
  </r>
  <r>
    <x v="0"/>
    <x v="3"/>
    <x v="1"/>
    <d v="2023-04-22T00:00:00"/>
    <n v="38257.204095520043"/>
    <n v="31348"/>
  </r>
  <r>
    <x v="2"/>
    <x v="5"/>
    <x v="3"/>
    <d v="2023-04-22T00:00:00"/>
    <n v="31808.031183720039"/>
    <n v="26514"/>
  </r>
  <r>
    <x v="2"/>
    <x v="3"/>
    <x v="3"/>
    <d v="2023-04-22T00:00:00"/>
    <n v="30831.236318455823"/>
    <n v="25460"/>
  </r>
  <r>
    <x v="0"/>
    <x v="9"/>
    <x v="3"/>
    <d v="2023-04-22T00:00:00"/>
    <n v="41305.483146967614"/>
    <n v="34257"/>
  </r>
  <r>
    <x v="0"/>
    <x v="3"/>
    <x v="0"/>
    <d v="2023-04-22T00:00:00"/>
    <n v="18268.392296184775"/>
    <n v="16222"/>
  </r>
  <r>
    <x v="0"/>
    <x v="0"/>
    <x v="0"/>
    <d v="2023-04-21T00:00:00"/>
    <n v="36914.958244444722"/>
    <n v="31174"/>
  </r>
  <r>
    <x v="1"/>
    <x v="1"/>
    <x v="4"/>
    <d v="2023-04-21T00:00:00"/>
    <n v="28708.607632476316"/>
    <n v="24907"/>
  </r>
  <r>
    <x v="0"/>
    <x v="4"/>
    <x v="3"/>
    <d v="2023-04-21T00:00:00"/>
    <n v="28603.773806727102"/>
    <n v="25232"/>
  </r>
  <r>
    <x v="0"/>
    <x v="4"/>
    <x v="3"/>
    <d v="2023-04-21T00:00:00"/>
    <n v="27838.170986014393"/>
    <n v="24841"/>
  </r>
  <r>
    <x v="2"/>
    <x v="6"/>
    <x v="1"/>
    <d v="2023-04-21T00:00:00"/>
    <n v="23159.707319198806"/>
    <n v="18883"/>
  </r>
  <r>
    <x v="0"/>
    <x v="0"/>
    <x v="1"/>
    <d v="2023-04-21T00:00:00"/>
    <n v="30373.342295936276"/>
    <n v="26154"/>
  </r>
  <r>
    <x v="1"/>
    <x v="4"/>
    <x v="4"/>
    <d v="2023-04-21T00:00:00"/>
    <n v="25893.553336992158"/>
    <n v="21947"/>
  </r>
  <r>
    <x v="0"/>
    <x v="1"/>
    <x v="1"/>
    <d v="2023-04-21T00:00:00"/>
    <n v="23074.978484803381"/>
    <n v="18635"/>
  </r>
  <r>
    <x v="2"/>
    <x v="4"/>
    <x v="4"/>
    <d v="2023-04-21T00:00:00"/>
    <n v="32648.22053371989"/>
    <n v="26833"/>
  </r>
  <r>
    <x v="0"/>
    <x v="9"/>
    <x v="1"/>
    <d v="2023-04-21T00:00:00"/>
    <n v="18563.619355589308"/>
    <n v="15286"/>
  </r>
  <r>
    <x v="0"/>
    <x v="2"/>
    <x v="2"/>
    <d v="2023-04-21T00:00:00"/>
    <n v="28705.67464736944"/>
    <n v="24949"/>
  </r>
  <r>
    <x v="0"/>
    <x v="3"/>
    <x v="0"/>
    <d v="2023-04-21T00:00:00"/>
    <n v="43261.632079435112"/>
    <n v="33190"/>
  </r>
  <r>
    <x v="0"/>
    <x v="4"/>
    <x v="0"/>
    <d v="2023-04-20T00:00:00"/>
    <n v="42232.314103164579"/>
    <n v="34786"/>
  </r>
  <r>
    <x v="0"/>
    <x v="9"/>
    <x v="2"/>
    <d v="2023-04-20T00:00:00"/>
    <n v="31291.19940572789"/>
    <n v="26842"/>
  </r>
  <r>
    <x v="0"/>
    <x v="2"/>
    <x v="0"/>
    <d v="2023-04-20T00:00:00"/>
    <n v="19500.508751597561"/>
    <n v="17213"/>
  </r>
  <r>
    <x v="2"/>
    <x v="7"/>
    <x v="0"/>
    <d v="2023-04-20T00:00:00"/>
    <n v="37786.782732865657"/>
    <n v="31544"/>
  </r>
  <r>
    <x v="2"/>
    <x v="9"/>
    <x v="2"/>
    <d v="2023-04-20T00:00:00"/>
    <n v="19252.989674114502"/>
    <n v="16136"/>
  </r>
  <r>
    <x v="1"/>
    <x v="4"/>
    <x v="1"/>
    <d v="2023-04-20T00:00:00"/>
    <n v="42399.708138998685"/>
    <n v="33513"/>
  </r>
  <r>
    <x v="0"/>
    <x v="0"/>
    <x v="1"/>
    <d v="2023-04-20T00:00:00"/>
    <n v="42777.403145011071"/>
    <n v="32391"/>
  </r>
  <r>
    <x v="1"/>
    <x v="7"/>
    <x v="4"/>
    <d v="2023-04-20T00:00:00"/>
    <n v="21798.503447104107"/>
    <n v="17044"/>
  </r>
  <r>
    <x v="1"/>
    <x v="6"/>
    <x v="4"/>
    <d v="2023-04-20T00:00:00"/>
    <n v="36685.040894897102"/>
    <n v="30249"/>
  </r>
  <r>
    <x v="2"/>
    <x v="1"/>
    <x v="1"/>
    <d v="2023-04-20T00:00:00"/>
    <n v="35358.124928595556"/>
    <n v="28858"/>
  </r>
  <r>
    <x v="0"/>
    <x v="9"/>
    <x v="3"/>
    <d v="2023-04-18T00:00:00"/>
    <n v="40639.185358178598"/>
    <n v="34253"/>
  </r>
  <r>
    <x v="0"/>
    <x v="3"/>
    <x v="0"/>
    <d v="2023-04-18T00:00:00"/>
    <n v="18994.551231875139"/>
    <n v="16218"/>
  </r>
  <r>
    <x v="0"/>
    <x v="5"/>
    <x v="3"/>
    <d v="2023-04-18T00:00:00"/>
    <n v="30422.302930898994"/>
    <n v="23866"/>
  </r>
  <r>
    <x v="0"/>
    <x v="9"/>
    <x v="4"/>
    <d v="2023-04-18T00:00:00"/>
    <n v="35634.22064942716"/>
    <n v="28903"/>
  </r>
  <r>
    <x v="0"/>
    <x v="3"/>
    <x v="2"/>
    <d v="2023-04-18T00:00:00"/>
    <n v="19584.528748811954"/>
    <n v="15090"/>
  </r>
  <r>
    <x v="2"/>
    <x v="5"/>
    <x v="0"/>
    <d v="2023-04-18T00:00:00"/>
    <n v="36968.272969487531"/>
    <n v="31854"/>
  </r>
  <r>
    <x v="2"/>
    <x v="5"/>
    <x v="3"/>
    <d v="2023-04-18T00:00:00"/>
    <n v="37566.069057259439"/>
    <n v="28502"/>
  </r>
  <r>
    <x v="2"/>
    <x v="0"/>
    <x v="4"/>
    <d v="2023-04-18T00:00:00"/>
    <n v="21194.513977713144"/>
    <n v="16828"/>
  </r>
  <r>
    <x v="2"/>
    <x v="3"/>
    <x v="2"/>
    <d v="2023-04-18T00:00:00"/>
    <n v="34591.334895426313"/>
    <n v="26597"/>
  </r>
  <r>
    <x v="0"/>
    <x v="0"/>
    <x v="1"/>
    <d v="2023-04-17T00:00:00"/>
    <n v="31371.683296659794"/>
    <n v="26150"/>
  </r>
  <r>
    <x v="1"/>
    <x v="4"/>
    <x v="4"/>
    <d v="2023-04-17T00:00:00"/>
    <n v="25381.952103020772"/>
    <n v="21943"/>
  </r>
  <r>
    <x v="0"/>
    <x v="7"/>
    <x v="3"/>
    <d v="2023-04-17T00:00:00"/>
    <n v="19815.840604681005"/>
    <n v="15189"/>
  </r>
  <r>
    <x v="0"/>
    <x v="1"/>
    <x v="3"/>
    <d v="2023-04-17T00:00:00"/>
    <n v="34397.82328739659"/>
    <n v="27179"/>
  </r>
  <r>
    <x v="0"/>
    <x v="1"/>
    <x v="4"/>
    <d v="2023-04-17T00:00:00"/>
    <n v="28721.919464734139"/>
    <n v="22786"/>
  </r>
  <r>
    <x v="0"/>
    <x v="1"/>
    <x v="1"/>
    <d v="2023-04-17T00:00:00"/>
    <n v="23750.934821325976"/>
    <n v="19510"/>
  </r>
  <r>
    <x v="0"/>
    <x v="0"/>
    <x v="4"/>
    <d v="2023-04-17T00:00:00"/>
    <n v="35955.22145352386"/>
    <n v="27430"/>
  </r>
  <r>
    <x v="0"/>
    <x v="0"/>
    <x v="2"/>
    <d v="2023-04-17T00:00:00"/>
    <n v="35949.008041302484"/>
    <n v="27367"/>
  </r>
  <r>
    <x v="2"/>
    <x v="1"/>
    <x v="0"/>
    <d v="2023-04-17T00:00:00"/>
    <n v="23825.82250241064"/>
    <n v="18856"/>
  </r>
  <r>
    <x v="0"/>
    <x v="4"/>
    <x v="0"/>
    <d v="2023-04-16T00:00:00"/>
    <n v="42539.241067199509"/>
    <n v="34782"/>
  </r>
  <r>
    <x v="0"/>
    <x v="9"/>
    <x v="2"/>
    <d v="2023-04-16T00:00:00"/>
    <n v="32287.946693335827"/>
    <n v="26838"/>
  </r>
  <r>
    <x v="0"/>
    <x v="2"/>
    <x v="0"/>
    <d v="2023-04-16T00:00:00"/>
    <n v="19704.071450448973"/>
    <n v="17209"/>
  </r>
  <r>
    <x v="2"/>
    <x v="7"/>
    <x v="0"/>
    <d v="2023-04-16T00:00:00"/>
    <n v="36599.657631009817"/>
    <n v="31540"/>
  </r>
  <r>
    <x v="2"/>
    <x v="9"/>
    <x v="2"/>
    <d v="2023-04-16T00:00:00"/>
    <n v="18691.35936992873"/>
    <n v="16132"/>
  </r>
  <r>
    <x v="0"/>
    <x v="8"/>
    <x v="3"/>
    <d v="2023-04-16T00:00:00"/>
    <n v="32408.653068446642"/>
    <n v="27387"/>
  </r>
  <r>
    <x v="0"/>
    <x v="9"/>
    <x v="4"/>
    <d v="2023-04-16T00:00:00"/>
    <n v="37738.721218338556"/>
    <n v="33622"/>
  </r>
  <r>
    <x v="0"/>
    <x v="2"/>
    <x v="2"/>
    <d v="2023-04-16T00:00:00"/>
    <n v="41377.378619316944"/>
    <n v="35525"/>
  </r>
  <r>
    <x v="0"/>
    <x v="1"/>
    <x v="1"/>
    <d v="2023-04-16T00:00:00"/>
    <n v="22858.082874250504"/>
    <n v="18441"/>
  </r>
  <r>
    <x v="0"/>
    <x v="9"/>
    <x v="1"/>
    <d v="2023-04-16T00:00:00"/>
    <n v="31264.349606160391"/>
    <n v="25325"/>
  </r>
  <r>
    <x v="0"/>
    <x v="0"/>
    <x v="3"/>
    <d v="2023-04-16T00:00:00"/>
    <n v="19438.238031797111"/>
    <n v="15812"/>
  </r>
  <r>
    <x v="0"/>
    <x v="2"/>
    <x v="4"/>
    <d v="2023-04-16T00:00:00"/>
    <n v="24628.006061775031"/>
    <n v="20122"/>
  </r>
  <r>
    <x v="2"/>
    <x v="0"/>
    <x v="2"/>
    <d v="2023-04-16T00:00:00"/>
    <n v="25465.91564823646"/>
    <n v="21352"/>
  </r>
  <r>
    <x v="0"/>
    <x v="4"/>
    <x v="0"/>
    <d v="2023-04-14T00:00:00"/>
    <n v="35425.98076427645"/>
    <n v="29248"/>
  </r>
  <r>
    <x v="2"/>
    <x v="7"/>
    <x v="3"/>
    <d v="2023-04-13T00:00:00"/>
    <n v="33379.071186781461"/>
    <n v="26565"/>
  </r>
  <r>
    <x v="0"/>
    <x v="8"/>
    <x v="3"/>
    <d v="2023-04-12T00:00:00"/>
    <n v="31001.38150897896"/>
    <n v="27383"/>
  </r>
  <r>
    <x v="0"/>
    <x v="9"/>
    <x v="4"/>
    <d v="2023-04-12T00:00:00"/>
    <n v="39929.802797702949"/>
    <n v="33618"/>
  </r>
  <r>
    <x v="0"/>
    <x v="2"/>
    <x v="2"/>
    <d v="2023-04-12T00:00:00"/>
    <n v="42603.219349829727"/>
    <n v="35521"/>
  </r>
  <r>
    <x v="1"/>
    <x v="1"/>
    <x v="1"/>
    <d v="2023-04-12T00:00:00"/>
    <n v="37184.359574474678"/>
    <n v="32966"/>
  </r>
  <r>
    <x v="0"/>
    <x v="0"/>
    <x v="0"/>
    <d v="2023-04-11T00:00:00"/>
    <n v="40824.639460551574"/>
    <n v="33181"/>
  </r>
  <r>
    <x v="0"/>
    <x v="4"/>
    <x v="0"/>
    <d v="2023-04-10T00:00:00"/>
    <n v="33593.336924906813"/>
    <n v="29244"/>
  </r>
  <r>
    <x v="1"/>
    <x v="9"/>
    <x v="1"/>
    <d v="2023-04-09T00:00:00"/>
    <n v="39871.010466793603"/>
    <n v="32055"/>
  </r>
  <r>
    <x v="1"/>
    <x v="1"/>
    <x v="1"/>
    <d v="2023-04-08T00:00:00"/>
    <n v="39840.192000876028"/>
    <n v="32962"/>
  </r>
  <r>
    <x v="2"/>
    <x v="0"/>
    <x v="0"/>
    <d v="2023-04-07T00:00:00"/>
    <n v="46114.510220682743"/>
    <n v="39869"/>
  </r>
  <r>
    <x v="2"/>
    <x v="7"/>
    <x v="4"/>
    <d v="2023-04-07T00:00:00"/>
    <n v="33367.10337544026"/>
    <n v="26633"/>
  </r>
  <r>
    <x v="2"/>
    <x v="5"/>
    <x v="4"/>
    <d v="2023-04-06T00:00:00"/>
    <n v="24143.982112435224"/>
    <n v="19866"/>
  </r>
  <r>
    <x v="2"/>
    <x v="7"/>
    <x v="4"/>
    <d v="2023-04-06T00:00:00"/>
    <n v="37241.10600019955"/>
    <n v="28721"/>
  </r>
  <r>
    <x v="0"/>
    <x v="8"/>
    <x v="2"/>
    <d v="2023-04-05T00:00:00"/>
    <n v="28170.9586036785"/>
    <n v="23546"/>
  </r>
  <r>
    <x v="1"/>
    <x v="9"/>
    <x v="3"/>
    <d v="2023-04-05T00:00:00"/>
    <n v="29002.482614895504"/>
    <n v="22519"/>
  </r>
  <r>
    <x v="2"/>
    <x v="5"/>
    <x v="4"/>
    <d v="2023-04-05T00:00:00"/>
    <n v="25544.75167472141"/>
    <n v="20316"/>
  </r>
  <r>
    <x v="0"/>
    <x v="4"/>
    <x v="0"/>
    <d v="2023-04-04T00:00:00"/>
    <n v="43215.801987097628"/>
    <n v="37372"/>
  </r>
  <r>
    <x v="0"/>
    <x v="9"/>
    <x v="2"/>
    <d v="2023-04-04T00:00:00"/>
    <n v="32850.405796733896"/>
    <n v="29428"/>
  </r>
  <r>
    <x v="0"/>
    <x v="2"/>
    <x v="0"/>
    <d v="2023-04-04T00:00:00"/>
    <n v="23411.356411700501"/>
    <n v="19799"/>
  </r>
  <r>
    <x v="2"/>
    <x v="7"/>
    <x v="0"/>
    <d v="2023-04-04T00:00:00"/>
    <n v="39200.662700019413"/>
    <n v="34130"/>
  </r>
  <r>
    <x v="2"/>
    <x v="9"/>
    <x v="2"/>
    <d v="2023-04-04T00:00:00"/>
    <n v="22295.992514547102"/>
    <n v="18722"/>
  </r>
  <r>
    <x v="0"/>
    <x v="5"/>
    <x v="1"/>
    <d v="2023-04-04T00:00:00"/>
    <n v="21795.313932867524"/>
    <n v="17940"/>
  </r>
  <r>
    <x v="0"/>
    <x v="5"/>
    <x v="0"/>
    <d v="2023-04-04T00:00:00"/>
    <n v="22065.800336931257"/>
    <n v="18219"/>
  </r>
  <r>
    <x v="2"/>
    <x v="8"/>
    <x v="3"/>
    <d v="2023-04-04T00:00:00"/>
    <n v="34566.494630135225"/>
    <n v="27811"/>
  </r>
  <r>
    <x v="2"/>
    <x v="0"/>
    <x v="0"/>
    <d v="2023-04-03T00:00:00"/>
    <n v="47981.178031777701"/>
    <n v="39865"/>
  </r>
  <r>
    <x v="0"/>
    <x v="0"/>
    <x v="2"/>
    <d v="2023-04-03T00:00:00"/>
    <n v="40222.297078312586"/>
    <n v="31069"/>
  </r>
  <r>
    <x v="0"/>
    <x v="4"/>
    <x v="1"/>
    <d v="2023-04-03T00:00:00"/>
    <n v="22252.731240894744"/>
    <n v="17664"/>
  </r>
  <r>
    <x v="2"/>
    <x v="5"/>
    <x v="4"/>
    <d v="2023-04-02T00:00:00"/>
    <n v="24198.623701498898"/>
    <n v="19862"/>
  </r>
  <r>
    <x v="0"/>
    <x v="4"/>
    <x v="0"/>
    <d v="2023-04-02T00:00:00"/>
    <n v="37877.513823049434"/>
    <n v="31838"/>
  </r>
  <r>
    <x v="2"/>
    <x v="0"/>
    <x v="0"/>
    <d v="2023-04-01T00:00:00"/>
    <n v="26976.309458406613"/>
    <n v="23574"/>
  </r>
  <r>
    <x v="1"/>
    <x v="9"/>
    <x v="3"/>
    <d v="2023-04-01T00:00:00"/>
    <n v="44283.933584718296"/>
    <n v="35463"/>
  </r>
  <r>
    <x v="0"/>
    <x v="8"/>
    <x v="3"/>
    <d v="2023-03-31T00:00:00"/>
    <n v="34573.721348975268"/>
    <n v="29973"/>
  </r>
  <r>
    <x v="0"/>
    <x v="9"/>
    <x v="4"/>
    <d v="2023-03-31T00:00:00"/>
    <n v="43060.73471278567"/>
    <n v="36208"/>
  </r>
  <r>
    <x v="0"/>
    <x v="2"/>
    <x v="2"/>
    <d v="2023-03-31T00:00:00"/>
    <n v="44253.57967254689"/>
    <n v="38111"/>
  </r>
  <r>
    <x v="1"/>
    <x v="1"/>
    <x v="1"/>
    <d v="2023-03-31T00:00:00"/>
    <n v="42058.434256872839"/>
    <n v="35556"/>
  </r>
  <r>
    <x v="0"/>
    <x v="1"/>
    <x v="0"/>
    <d v="2023-03-31T00:00:00"/>
    <n v="26573.39902373069"/>
    <n v="20039"/>
  </r>
  <r>
    <x v="0"/>
    <x v="8"/>
    <x v="4"/>
    <d v="2023-03-29T00:00:00"/>
    <n v="27377.832294457974"/>
    <n v="23165"/>
  </r>
  <r>
    <x v="0"/>
    <x v="4"/>
    <x v="0"/>
    <d v="2023-03-29T00:00:00"/>
    <n v="35682.5154272605"/>
    <n v="31834"/>
  </r>
  <r>
    <x v="2"/>
    <x v="0"/>
    <x v="0"/>
    <d v="2023-03-28T00:00:00"/>
    <n v="27125.0800921439"/>
    <n v="23570"/>
  </r>
  <r>
    <x v="0"/>
    <x v="2"/>
    <x v="3"/>
    <d v="2023-03-28T00:00:00"/>
    <n v="39067.795451193146"/>
    <n v="32584"/>
  </r>
  <r>
    <x v="2"/>
    <x v="8"/>
    <x v="1"/>
    <d v="2023-03-28T00:00:00"/>
    <n v="29244.080527061516"/>
    <n v="25182"/>
  </r>
  <r>
    <x v="2"/>
    <x v="3"/>
    <x v="0"/>
    <d v="2023-03-28T00:00:00"/>
    <n v="31414.972047847063"/>
    <n v="26239"/>
  </r>
  <r>
    <x v="0"/>
    <x v="7"/>
    <x v="3"/>
    <d v="2023-03-28T00:00:00"/>
    <n v="24938.693030969651"/>
    <n v="20775"/>
  </r>
  <r>
    <x v="0"/>
    <x v="1"/>
    <x v="0"/>
    <d v="2023-03-28T00:00:00"/>
    <n v="44554.701924540634"/>
    <n v="37918"/>
  </r>
  <r>
    <x v="0"/>
    <x v="1"/>
    <x v="1"/>
    <d v="2023-03-28T00:00:00"/>
    <n v="44823.708507113734"/>
    <n v="35429"/>
  </r>
  <r>
    <x v="0"/>
    <x v="1"/>
    <x v="3"/>
    <d v="2023-03-27T00:00:00"/>
    <n v="40017.787775091769"/>
    <n v="33669"/>
  </r>
  <r>
    <x v="0"/>
    <x v="5"/>
    <x v="0"/>
    <d v="2023-03-27T00:00:00"/>
    <n v="42401.683020015815"/>
    <n v="34770"/>
  </r>
  <r>
    <x v="0"/>
    <x v="4"/>
    <x v="2"/>
    <d v="2023-03-27T00:00:00"/>
    <n v="28965.704688021142"/>
    <n v="25763"/>
  </r>
  <r>
    <x v="1"/>
    <x v="1"/>
    <x v="1"/>
    <d v="2023-03-27T00:00:00"/>
    <n v="42657.644904198132"/>
    <n v="35552"/>
  </r>
  <r>
    <x v="2"/>
    <x v="0"/>
    <x v="0"/>
    <d v="2023-03-26T00:00:00"/>
    <n v="51529.182542382361"/>
    <n v="42459"/>
  </r>
  <r>
    <x v="0"/>
    <x v="8"/>
    <x v="4"/>
    <d v="2023-03-25T00:00:00"/>
    <n v="27331.400094855941"/>
    <n v="23161"/>
  </r>
  <r>
    <x v="2"/>
    <x v="5"/>
    <x v="4"/>
    <d v="2023-03-25T00:00:00"/>
    <n v="26656.36620877825"/>
    <n v="22456"/>
  </r>
  <r>
    <x v="0"/>
    <x v="2"/>
    <x v="3"/>
    <d v="2023-03-24T00:00:00"/>
    <n v="36900.903098022354"/>
    <n v="32580"/>
  </r>
  <r>
    <x v="2"/>
    <x v="8"/>
    <x v="1"/>
    <d v="2023-03-24T00:00:00"/>
    <n v="28257.835949767388"/>
    <n v="25178"/>
  </r>
  <r>
    <x v="2"/>
    <x v="3"/>
    <x v="0"/>
    <d v="2023-03-24T00:00:00"/>
    <n v="32139.524641364609"/>
    <n v="26235"/>
  </r>
  <r>
    <x v="0"/>
    <x v="9"/>
    <x v="3"/>
    <d v="2023-03-24T00:00:00"/>
    <n v="23170.596864272487"/>
    <n v="19758"/>
  </r>
  <r>
    <x v="2"/>
    <x v="2"/>
    <x v="3"/>
    <d v="2023-03-24T00:00:00"/>
    <n v="40318.036186116165"/>
    <n v="31851"/>
  </r>
  <r>
    <x v="0"/>
    <x v="1"/>
    <x v="3"/>
    <d v="2023-03-23T00:00:00"/>
    <n v="39985.219152053018"/>
    <n v="33665"/>
  </r>
  <r>
    <x v="0"/>
    <x v="5"/>
    <x v="0"/>
    <d v="2023-03-23T00:00:00"/>
    <n v="40526.301268510419"/>
    <n v="34766"/>
  </r>
  <r>
    <x v="0"/>
    <x v="4"/>
    <x v="2"/>
    <d v="2023-03-23T00:00:00"/>
    <n v="30909.870898744037"/>
    <n v="25759"/>
  </r>
  <r>
    <x v="0"/>
    <x v="6"/>
    <x v="4"/>
    <d v="2023-03-23T00:00:00"/>
    <n v="36337.189545810426"/>
    <n v="29587"/>
  </r>
  <r>
    <x v="2"/>
    <x v="0"/>
    <x v="0"/>
    <d v="2023-03-22T00:00:00"/>
    <n v="47389.198289014785"/>
    <n v="42455"/>
  </r>
  <r>
    <x v="0"/>
    <x v="9"/>
    <x v="1"/>
    <d v="2023-03-22T00:00:00"/>
    <n v="47776.155185049029"/>
    <n v="38131"/>
  </r>
  <r>
    <x v="0"/>
    <x v="2"/>
    <x v="0"/>
    <d v="2023-03-22T00:00:00"/>
    <n v="28640.200811336272"/>
    <n v="22331"/>
  </r>
  <r>
    <x v="0"/>
    <x v="2"/>
    <x v="2"/>
    <d v="2023-03-22T00:00:00"/>
    <n v="32550.45799298388"/>
    <n v="25410"/>
  </r>
  <r>
    <x v="2"/>
    <x v="5"/>
    <x v="4"/>
    <d v="2023-03-21T00:00:00"/>
    <n v="27067.014540949014"/>
    <n v="22452"/>
  </r>
  <r>
    <x v="0"/>
    <x v="3"/>
    <x v="3"/>
    <d v="2023-03-21T00:00:00"/>
    <n v="42615.667603296555"/>
    <n v="36900"/>
  </r>
  <r>
    <x v="1"/>
    <x v="5"/>
    <x v="1"/>
    <d v="2023-03-21T00:00:00"/>
    <n v="27397.193156878158"/>
    <n v="22501"/>
  </r>
  <r>
    <x v="1"/>
    <x v="2"/>
    <x v="3"/>
    <d v="2023-03-21T00:00:00"/>
    <n v="30759.830919976248"/>
    <n v="25027"/>
  </r>
  <r>
    <x v="2"/>
    <x v="2"/>
    <x v="3"/>
    <d v="2023-03-21T00:00:00"/>
    <n v="28422.838792015638"/>
    <n v="23368"/>
  </r>
  <r>
    <x v="2"/>
    <x v="0"/>
    <x v="0"/>
    <d v="2023-03-20T00:00:00"/>
    <n v="29284.547845723551"/>
    <n v="26164"/>
  </r>
  <r>
    <x v="0"/>
    <x v="7"/>
    <x v="1"/>
    <d v="2023-03-20T00:00:00"/>
    <n v="24759.821385181076"/>
    <n v="20299"/>
  </r>
  <r>
    <x v="0"/>
    <x v="0"/>
    <x v="2"/>
    <d v="2023-03-20T00:00:00"/>
    <n v="26380.591695073432"/>
    <n v="21319"/>
  </r>
  <r>
    <x v="2"/>
    <x v="6"/>
    <x v="0"/>
    <d v="2023-03-20T00:00:00"/>
    <n v="30249.225228650579"/>
    <n v="23477"/>
  </r>
  <r>
    <x v="0"/>
    <x v="6"/>
    <x v="0"/>
    <d v="2023-03-18T00:00:00"/>
    <n v="44887.218018210326"/>
    <n v="38340"/>
  </r>
  <r>
    <x v="0"/>
    <x v="8"/>
    <x v="2"/>
    <d v="2023-03-18T00:00:00"/>
    <n v="34734.167763251033"/>
    <n v="27489"/>
  </r>
  <r>
    <x v="0"/>
    <x v="2"/>
    <x v="2"/>
    <d v="2023-03-18T00:00:00"/>
    <n v="28551.476205712115"/>
    <n v="21908"/>
  </r>
  <r>
    <x v="1"/>
    <x v="8"/>
    <x v="3"/>
    <d v="2023-03-18T00:00:00"/>
    <n v="41475.415272204438"/>
    <n v="32477"/>
  </r>
  <r>
    <x v="2"/>
    <x v="5"/>
    <x v="4"/>
    <d v="2023-03-18T00:00:00"/>
    <n v="26120.968472714652"/>
    <n v="21525"/>
  </r>
  <r>
    <x v="2"/>
    <x v="9"/>
    <x v="0"/>
    <d v="2023-03-18T00:00:00"/>
    <n v="45723.53674664587"/>
    <n v="34900"/>
  </r>
  <r>
    <x v="2"/>
    <x v="3"/>
    <x v="4"/>
    <d v="2023-03-18T00:00:00"/>
    <n v="42993.39399776348"/>
    <n v="33318"/>
  </r>
  <r>
    <x v="0"/>
    <x v="8"/>
    <x v="4"/>
    <d v="2023-03-17T00:00:00"/>
    <n v="30219.522806156438"/>
    <n v="25755"/>
  </r>
  <r>
    <x v="0"/>
    <x v="1"/>
    <x v="0"/>
    <d v="2023-03-17T00:00:00"/>
    <n v="25837.314387029874"/>
    <n v="19295"/>
  </r>
  <r>
    <x v="0"/>
    <x v="4"/>
    <x v="2"/>
    <d v="2023-03-17T00:00:00"/>
    <n v="47613.745346738244"/>
    <n v="36250"/>
  </r>
  <r>
    <x v="2"/>
    <x v="1"/>
    <x v="2"/>
    <d v="2023-03-17T00:00:00"/>
    <n v="20509.599708593567"/>
    <n v="17007"/>
  </r>
  <r>
    <x v="2"/>
    <x v="1"/>
    <x v="2"/>
    <d v="2023-03-17T00:00:00"/>
    <n v="38665.969030742963"/>
    <n v="29153"/>
  </r>
  <r>
    <x v="2"/>
    <x v="6"/>
    <x v="4"/>
    <d v="2023-03-17T00:00:00"/>
    <n v="38838.759872909461"/>
    <n v="31619"/>
  </r>
  <r>
    <x v="2"/>
    <x v="0"/>
    <x v="0"/>
    <d v="2023-03-16T00:00:00"/>
    <n v="31351.122951864683"/>
    <n v="26160"/>
  </r>
  <r>
    <x v="0"/>
    <x v="2"/>
    <x v="3"/>
    <d v="2023-03-16T00:00:00"/>
    <n v="39751.61386987396"/>
    <n v="35174"/>
  </r>
  <r>
    <x v="2"/>
    <x v="8"/>
    <x v="1"/>
    <d v="2023-03-16T00:00:00"/>
    <n v="32122.54032242313"/>
    <n v="27772"/>
  </r>
  <r>
    <x v="2"/>
    <x v="3"/>
    <x v="0"/>
    <d v="2023-03-16T00:00:00"/>
    <n v="33295.644643330132"/>
    <n v="28829"/>
  </r>
  <r>
    <x v="0"/>
    <x v="1"/>
    <x v="3"/>
    <d v="2023-03-15T00:00:00"/>
    <n v="41454.1050030845"/>
    <n v="36259"/>
  </r>
  <r>
    <x v="0"/>
    <x v="5"/>
    <x v="0"/>
    <d v="2023-03-15T00:00:00"/>
    <n v="41964.764275557172"/>
    <n v="37360"/>
  </r>
  <r>
    <x v="0"/>
    <x v="4"/>
    <x v="2"/>
    <d v="2023-03-15T00:00:00"/>
    <n v="32046.051225112529"/>
    <n v="28353"/>
  </r>
  <r>
    <x v="0"/>
    <x v="9"/>
    <x v="3"/>
    <d v="2023-03-15T00:00:00"/>
    <n v="27327.07493329365"/>
    <n v="20665"/>
  </r>
  <r>
    <x v="0"/>
    <x v="6"/>
    <x v="0"/>
    <d v="2023-03-14T00:00:00"/>
    <n v="45506.913570368488"/>
    <n v="38336"/>
  </r>
  <r>
    <x v="0"/>
    <x v="9"/>
    <x v="4"/>
    <d v="2023-03-14T00:00:00"/>
    <n v="22043.728596018776"/>
    <n v="18593"/>
  </r>
  <r>
    <x v="0"/>
    <x v="0"/>
    <x v="3"/>
    <d v="2023-03-14T00:00:00"/>
    <n v="21439.392526359396"/>
    <n v="18250"/>
  </r>
  <r>
    <x v="0"/>
    <x v="4"/>
    <x v="2"/>
    <d v="2023-03-14T00:00:00"/>
    <n v="24021.252099997517"/>
    <n v="18185"/>
  </r>
  <r>
    <x v="0"/>
    <x v="3"/>
    <x v="2"/>
    <d v="2023-03-13T00:00:00"/>
    <n v="34528.671634372782"/>
    <n v="30124"/>
  </r>
  <r>
    <x v="0"/>
    <x v="8"/>
    <x v="4"/>
    <d v="2023-03-13T00:00:00"/>
    <n v="29126.826305825096"/>
    <n v="25751"/>
  </r>
  <r>
    <x v="0"/>
    <x v="8"/>
    <x v="3"/>
    <d v="2023-03-13T00:00:00"/>
    <n v="21917.659575874586"/>
    <n v="17484"/>
  </r>
  <r>
    <x v="2"/>
    <x v="6"/>
    <x v="2"/>
    <d v="2023-03-13T00:00:00"/>
    <n v="43804.050646232055"/>
    <n v="37643"/>
  </r>
  <r>
    <x v="0"/>
    <x v="2"/>
    <x v="3"/>
    <d v="2023-03-12T00:00:00"/>
    <n v="42421.332957183942"/>
    <n v="35170"/>
  </r>
  <r>
    <x v="2"/>
    <x v="8"/>
    <x v="1"/>
    <d v="2023-03-12T00:00:00"/>
    <n v="33632.698906760626"/>
    <n v="27768"/>
  </r>
  <r>
    <x v="2"/>
    <x v="3"/>
    <x v="0"/>
    <d v="2023-03-12T00:00:00"/>
    <n v="35201.018011804452"/>
    <n v="28825"/>
  </r>
  <r>
    <x v="0"/>
    <x v="1"/>
    <x v="3"/>
    <d v="2023-03-11T00:00:00"/>
    <n v="42136.497244857448"/>
    <n v="36255"/>
  </r>
  <r>
    <x v="0"/>
    <x v="5"/>
    <x v="0"/>
    <d v="2023-03-11T00:00:00"/>
    <n v="42712.427159261926"/>
    <n v="37356"/>
  </r>
  <r>
    <x v="0"/>
    <x v="4"/>
    <x v="2"/>
    <d v="2023-03-11T00:00:00"/>
    <n v="32113.986557228014"/>
    <n v="28349"/>
  </r>
  <r>
    <x v="0"/>
    <x v="9"/>
    <x v="4"/>
    <d v="2023-03-10T00:00:00"/>
    <n v="21671.09547539099"/>
    <n v="18589"/>
  </r>
  <r>
    <x v="0"/>
    <x v="6"/>
    <x v="4"/>
    <d v="2023-03-10T00:00:00"/>
    <n v="33968.353952273334"/>
    <n v="28771"/>
  </r>
  <r>
    <x v="0"/>
    <x v="6"/>
    <x v="2"/>
    <d v="2023-03-10T00:00:00"/>
    <n v="41844.370451508308"/>
    <n v="32393"/>
  </r>
  <r>
    <x v="0"/>
    <x v="4"/>
    <x v="0"/>
    <d v="2023-03-10T00:00:00"/>
    <n v="26750.270140194705"/>
    <n v="22267"/>
  </r>
  <r>
    <x v="0"/>
    <x v="3"/>
    <x v="2"/>
    <d v="2023-03-09T00:00:00"/>
    <n v="34822.750266275485"/>
    <n v="30120"/>
  </r>
  <r>
    <x v="0"/>
    <x v="9"/>
    <x v="3"/>
    <d v="2023-03-08T00:00:00"/>
    <n v="33596.218339347019"/>
    <n v="28765"/>
  </r>
  <r>
    <x v="0"/>
    <x v="6"/>
    <x v="1"/>
    <d v="2023-03-08T00:00:00"/>
    <n v="29760.679516101627"/>
    <n v="24289"/>
  </r>
  <r>
    <x v="0"/>
    <x v="6"/>
    <x v="4"/>
    <d v="2023-03-06T00:00:00"/>
    <n v="33185.667335235747"/>
    <n v="28767"/>
  </r>
  <r>
    <x v="0"/>
    <x v="6"/>
    <x v="0"/>
    <d v="2023-03-06T00:00:00"/>
    <n v="45993.394380567282"/>
    <n v="40930"/>
  </r>
  <r>
    <x v="0"/>
    <x v="7"/>
    <x v="4"/>
    <d v="2023-03-06T00:00:00"/>
    <n v="34512.334649375603"/>
    <n v="28728"/>
  </r>
  <r>
    <x v="0"/>
    <x v="7"/>
    <x v="1"/>
    <d v="2023-03-06T00:00:00"/>
    <n v="29389.942128914943"/>
    <n v="23662"/>
  </r>
  <r>
    <x v="0"/>
    <x v="0"/>
    <x v="0"/>
    <d v="2023-03-06T00:00:00"/>
    <n v="19998.95556149985"/>
    <n v="15277"/>
  </r>
  <r>
    <x v="0"/>
    <x v="6"/>
    <x v="2"/>
    <d v="2023-03-06T00:00:00"/>
    <n v="32400.959630139681"/>
    <n v="24318"/>
  </r>
  <r>
    <x v="2"/>
    <x v="8"/>
    <x v="2"/>
    <d v="2023-03-06T00:00:00"/>
    <n v="25670.247134373349"/>
    <n v="22068"/>
  </r>
  <r>
    <x v="0"/>
    <x v="9"/>
    <x v="0"/>
    <d v="2023-03-05T00:00:00"/>
    <n v="23701.511967885213"/>
    <n v="19860"/>
  </r>
  <r>
    <x v="1"/>
    <x v="2"/>
    <x v="3"/>
    <d v="2023-03-05T00:00:00"/>
    <n v="45064.039669920727"/>
    <n v="38622"/>
  </r>
  <r>
    <x v="0"/>
    <x v="3"/>
    <x v="2"/>
    <d v="2023-03-05T00:00:00"/>
    <n v="21553.225842531832"/>
    <n v="16512"/>
  </r>
  <r>
    <x v="2"/>
    <x v="2"/>
    <x v="3"/>
    <d v="2023-03-05T00:00:00"/>
    <n v="39356.395622703771"/>
    <n v="31800"/>
  </r>
  <r>
    <x v="0"/>
    <x v="9"/>
    <x v="3"/>
    <d v="2023-03-04T00:00:00"/>
    <n v="32328.712649369169"/>
    <n v="28761"/>
  </r>
  <r>
    <x v="0"/>
    <x v="0"/>
    <x v="1"/>
    <d v="2023-03-03T00:00:00"/>
    <n v="36908.058191337077"/>
    <n v="32562"/>
  </r>
  <r>
    <x v="2"/>
    <x v="0"/>
    <x v="4"/>
    <d v="2023-03-03T00:00:00"/>
    <n v="32210.009203177389"/>
    <n v="27064"/>
  </r>
  <r>
    <x v="0"/>
    <x v="8"/>
    <x v="1"/>
    <d v="2023-03-03T00:00:00"/>
    <n v="43441.545810701697"/>
    <n v="35400"/>
  </r>
  <r>
    <x v="0"/>
    <x v="1"/>
    <x v="0"/>
    <d v="2023-03-02T00:00:00"/>
    <n v="22405.979648875586"/>
    <n v="18158"/>
  </r>
  <r>
    <x v="0"/>
    <x v="6"/>
    <x v="0"/>
    <d v="2023-03-02T00:00:00"/>
    <n v="47975.379616691782"/>
    <n v="40926"/>
  </r>
  <r>
    <x v="0"/>
    <x v="9"/>
    <x v="4"/>
    <d v="2023-03-02T00:00:00"/>
    <n v="24376.278892030205"/>
    <n v="21183"/>
  </r>
  <r>
    <x v="2"/>
    <x v="4"/>
    <x v="0"/>
    <d v="2023-03-02T00:00:00"/>
    <n v="26428.460605001372"/>
    <n v="20393"/>
  </r>
  <r>
    <x v="0"/>
    <x v="9"/>
    <x v="0"/>
    <d v="2023-03-01T00:00:00"/>
    <n v="23522.447615216621"/>
    <n v="19856"/>
  </r>
  <r>
    <x v="1"/>
    <x v="2"/>
    <x v="3"/>
    <d v="2023-03-01T00:00:00"/>
    <n v="45944.148545553879"/>
    <n v="38618"/>
  </r>
  <r>
    <x v="0"/>
    <x v="3"/>
    <x v="2"/>
    <d v="2023-03-01T00:00:00"/>
    <n v="38141.494839024002"/>
    <n v="32714"/>
  </r>
  <r>
    <x v="0"/>
    <x v="5"/>
    <x v="3"/>
    <d v="2023-03-01T00:00:00"/>
    <n v="35464.320469253245"/>
    <n v="28971"/>
  </r>
  <r>
    <x v="0"/>
    <x v="8"/>
    <x v="3"/>
    <d v="2023-03-01T00:00:00"/>
    <n v="41369.340023924226"/>
    <n v="31912"/>
  </r>
  <r>
    <x v="0"/>
    <x v="9"/>
    <x v="3"/>
    <d v="2023-03-01T00:00:00"/>
    <n v="21018.8634989313"/>
    <n v="16055"/>
  </r>
  <r>
    <x v="2"/>
    <x v="8"/>
    <x v="4"/>
    <d v="2023-02-28T00:00:00"/>
    <n v="27120.969153211176"/>
    <n v="21023"/>
  </r>
  <r>
    <x v="2"/>
    <x v="7"/>
    <x v="3"/>
    <d v="2023-02-27T00:00:00"/>
    <n v="35983.513508390439"/>
    <n v="29027"/>
  </r>
  <r>
    <x v="0"/>
    <x v="4"/>
    <x v="4"/>
    <d v="2023-02-27T00:00:00"/>
    <n v="23786.870627845823"/>
    <n v="19009"/>
  </r>
  <r>
    <x v="0"/>
    <x v="5"/>
    <x v="1"/>
    <d v="2023-02-26T00:00:00"/>
    <n v="21028.662591232845"/>
    <n v="17050"/>
  </r>
  <r>
    <x v="2"/>
    <x v="7"/>
    <x v="0"/>
    <d v="2023-02-24T00:00:00"/>
    <n v="35365.273366398054"/>
    <n v="28762"/>
  </r>
  <r>
    <x v="0"/>
    <x v="3"/>
    <x v="1"/>
    <d v="2023-02-22T00:00:00"/>
    <n v="35677.846501276341"/>
    <n v="28951"/>
  </r>
  <r>
    <x v="2"/>
    <x v="9"/>
    <x v="3"/>
    <d v="2023-02-22T00:00:00"/>
    <n v="44873.546436950768"/>
    <n v="35293"/>
  </r>
  <r>
    <x v="2"/>
    <x v="3"/>
    <x v="1"/>
    <d v="2023-02-22T00:00:00"/>
    <n v="43603.704528276954"/>
    <n v="33884"/>
  </r>
  <r>
    <x v="0"/>
    <x v="0"/>
    <x v="4"/>
    <d v="2023-02-21T00:00:00"/>
    <n v="21621.400807792674"/>
    <n v="17585"/>
  </r>
  <r>
    <x v="0"/>
    <x v="6"/>
    <x v="4"/>
    <d v="2023-02-21T00:00:00"/>
    <n v="29936.914041635908"/>
    <n v="22928"/>
  </r>
  <r>
    <x v="2"/>
    <x v="0"/>
    <x v="3"/>
    <d v="2023-02-21T00:00:00"/>
    <n v="43695.549776846441"/>
    <n v="35164"/>
  </r>
  <r>
    <x v="0"/>
    <x v="1"/>
    <x v="2"/>
    <d v="2023-02-18T00:00:00"/>
    <n v="39344.706547146794"/>
    <n v="30752"/>
  </r>
  <r>
    <x v="0"/>
    <x v="3"/>
    <x v="0"/>
    <d v="2023-02-17T00:00:00"/>
    <n v="41528.665483815683"/>
    <n v="35235"/>
  </r>
  <r>
    <x v="0"/>
    <x v="5"/>
    <x v="0"/>
    <d v="2023-02-16T00:00:00"/>
    <n v="34934.103885482524"/>
    <n v="27506"/>
  </r>
  <r>
    <x v="0"/>
    <x v="5"/>
    <x v="4"/>
    <d v="2023-02-14T00:00:00"/>
    <n v="29509.952835024997"/>
    <n v="23230"/>
  </r>
  <r>
    <x v="0"/>
    <x v="9"/>
    <x v="3"/>
    <d v="2023-02-14T00:00:00"/>
    <n v="38107.723570491427"/>
    <n v="30939"/>
  </r>
  <r>
    <x v="0"/>
    <x v="0"/>
    <x v="1"/>
    <d v="2023-02-14T00:00:00"/>
    <n v="20493.236604050915"/>
    <n v="16352"/>
  </r>
  <r>
    <x v="0"/>
    <x v="2"/>
    <x v="3"/>
    <d v="2023-02-14T00:00:00"/>
    <n v="39753.987404910775"/>
    <n v="32286"/>
  </r>
  <r>
    <x v="2"/>
    <x v="3"/>
    <x v="4"/>
    <d v="2023-02-14T00:00:00"/>
    <n v="46770.148013792656"/>
    <n v="36142"/>
  </r>
  <r>
    <x v="0"/>
    <x v="1"/>
    <x v="3"/>
    <d v="2023-02-13T00:00:00"/>
    <n v="35885.511535454119"/>
    <n v="28881"/>
  </r>
  <r>
    <x v="2"/>
    <x v="4"/>
    <x v="3"/>
    <d v="2023-02-13T00:00:00"/>
    <n v="32050.993623036407"/>
    <n v="26042"/>
  </r>
  <r>
    <x v="0"/>
    <x v="0"/>
    <x v="0"/>
    <d v="2023-02-13T00:00:00"/>
    <n v="30651.722816179496"/>
    <n v="24462"/>
  </r>
  <r>
    <x v="0"/>
    <x v="6"/>
    <x v="4"/>
    <d v="2023-02-13T00:00:00"/>
    <n v="27611.50420811462"/>
    <n v="22308"/>
  </r>
  <r>
    <x v="2"/>
    <x v="7"/>
    <x v="0"/>
    <d v="2023-02-13T00:00:00"/>
    <n v="47290.563762686375"/>
    <n v="38604"/>
  </r>
  <r>
    <x v="2"/>
    <x v="1"/>
    <x v="2"/>
    <d v="2023-02-13T00:00:00"/>
    <n v="22642.789881795281"/>
    <n v="16963"/>
  </r>
  <r>
    <x v="0"/>
    <x v="0"/>
    <x v="4"/>
    <d v="2023-02-12T00:00:00"/>
    <n v="34465.421637412393"/>
    <n v="26219"/>
  </r>
  <r>
    <x v="0"/>
    <x v="6"/>
    <x v="1"/>
    <d v="2023-02-12T00:00:00"/>
    <n v="20559.39091395487"/>
    <n v="16342"/>
  </r>
  <r>
    <x v="0"/>
    <x v="4"/>
    <x v="3"/>
    <d v="2023-02-08T00:00:00"/>
    <n v="33963.148633190416"/>
    <n v="26262"/>
  </r>
  <r>
    <x v="0"/>
    <x v="5"/>
    <x v="1"/>
    <d v="2023-02-02T00:00:00"/>
    <n v="21214.897340527536"/>
    <n v="16604"/>
  </r>
  <r>
    <x v="0"/>
    <x v="8"/>
    <x v="1"/>
    <d v="2023-02-02T00:00:00"/>
    <n v="36479.490550385657"/>
    <n v="30322"/>
  </r>
  <r>
    <x v="0"/>
    <x v="8"/>
    <x v="0"/>
    <d v="2023-02-02T00:00:00"/>
    <n v="25089.552587270369"/>
    <n v="19012"/>
  </r>
  <r>
    <x v="0"/>
    <x v="9"/>
    <x v="3"/>
    <d v="2023-02-02T00:00:00"/>
    <n v="28741.279044750489"/>
    <n v="24019"/>
  </r>
  <r>
    <x v="0"/>
    <x v="2"/>
    <x v="3"/>
    <d v="2023-02-02T00:00:00"/>
    <n v="32990.945851559707"/>
    <n v="26605"/>
  </r>
  <r>
    <x v="0"/>
    <x v="3"/>
    <x v="3"/>
    <d v="2023-02-02T00:00:00"/>
    <n v="28658.242372530502"/>
    <n v="23245"/>
  </r>
  <r>
    <x v="0"/>
    <x v="4"/>
    <x v="0"/>
    <d v="2023-02-02T00:00:00"/>
    <n v="27706.643359728834"/>
    <n v="20938"/>
  </r>
  <r>
    <x v="2"/>
    <x v="9"/>
    <x v="2"/>
    <d v="2023-02-02T00:00:00"/>
    <n v="18528.701711655813"/>
    <n v="15818"/>
  </r>
  <r>
    <x v="0"/>
    <x v="7"/>
    <x v="0"/>
    <d v="2023-02-01T00:00:00"/>
    <n v="43476.616572416278"/>
    <n v="34535"/>
  </r>
  <r>
    <x v="0"/>
    <x v="7"/>
    <x v="1"/>
    <d v="2023-02-01T00:00:00"/>
    <n v="33388.136271658987"/>
    <n v="28086"/>
  </r>
  <r>
    <x v="0"/>
    <x v="7"/>
    <x v="3"/>
    <d v="2023-02-01T00:00:00"/>
    <n v="32514.441746481938"/>
    <n v="27840"/>
  </r>
  <r>
    <x v="0"/>
    <x v="7"/>
    <x v="2"/>
    <d v="2023-02-01T00:00:00"/>
    <n v="45023.759072065826"/>
    <n v="36076"/>
  </r>
  <r>
    <x v="0"/>
    <x v="1"/>
    <x v="3"/>
    <d v="2023-02-01T00:00:00"/>
    <n v="34892.856560993656"/>
    <n v="28382"/>
  </r>
  <r>
    <x v="0"/>
    <x v="4"/>
    <x v="0"/>
    <d v="2023-02-01T00:00:00"/>
    <n v="42072.020575601782"/>
    <n v="32551"/>
  </r>
  <r>
    <x v="1"/>
    <x v="9"/>
    <x v="1"/>
    <d v="2023-02-01T00:00:00"/>
    <n v="29615.872682615402"/>
    <n v="23330"/>
  </r>
  <r>
    <x v="0"/>
    <x v="4"/>
    <x v="3"/>
    <d v="2023-02-01T00:00:00"/>
    <n v="23643.033764570457"/>
    <n v="19031"/>
  </r>
  <r>
    <x v="0"/>
    <x v="6"/>
    <x v="3"/>
    <d v="2023-01-31T00:00:00"/>
    <n v="30690.509846141889"/>
    <n v="25966"/>
  </r>
  <r>
    <x v="0"/>
    <x v="7"/>
    <x v="2"/>
    <d v="2023-01-31T00:00:00"/>
    <n v="27261.892608314112"/>
    <n v="24064"/>
  </r>
  <r>
    <x v="2"/>
    <x v="0"/>
    <x v="2"/>
    <d v="2023-01-31T00:00:00"/>
    <n v="31029.306206522182"/>
    <n v="27621"/>
  </r>
  <r>
    <x v="0"/>
    <x v="1"/>
    <x v="4"/>
    <d v="2023-01-31T00:00:00"/>
    <n v="45602.269415660368"/>
    <n v="36205"/>
  </r>
  <r>
    <x v="2"/>
    <x v="0"/>
    <x v="2"/>
    <d v="2023-01-31T00:00:00"/>
    <n v="22532.188275336339"/>
    <n v="17859"/>
  </r>
  <r>
    <x v="0"/>
    <x v="8"/>
    <x v="4"/>
    <d v="2023-01-30T00:00:00"/>
    <n v="33635.210854358913"/>
    <n v="28303"/>
  </r>
  <r>
    <x v="2"/>
    <x v="2"/>
    <x v="4"/>
    <d v="2023-01-30T00:00:00"/>
    <n v="33778.387769959576"/>
    <n v="29752"/>
  </r>
  <r>
    <x v="0"/>
    <x v="2"/>
    <x v="4"/>
    <d v="2023-01-30T00:00:00"/>
    <n v="18702.612712731094"/>
    <n v="15041"/>
  </r>
  <r>
    <x v="2"/>
    <x v="8"/>
    <x v="0"/>
    <d v="2023-01-29T00:00:00"/>
    <n v="34701.368116731363"/>
    <n v="30692"/>
  </r>
  <r>
    <x v="2"/>
    <x v="6"/>
    <x v="1"/>
    <d v="2023-01-29T00:00:00"/>
    <n v="27074.191937332627"/>
    <n v="23600"/>
  </r>
  <r>
    <x v="0"/>
    <x v="5"/>
    <x v="1"/>
    <d v="2023-01-28T00:00:00"/>
    <n v="24329.608128223819"/>
    <n v="19963"/>
  </r>
  <r>
    <x v="0"/>
    <x v="2"/>
    <x v="0"/>
    <d v="2023-01-28T00:00:00"/>
    <n v="38100.469353977933"/>
    <n v="31383"/>
  </r>
  <r>
    <x v="2"/>
    <x v="3"/>
    <x v="4"/>
    <d v="2023-01-28T00:00:00"/>
    <n v="37240.082484692466"/>
    <n v="32395"/>
  </r>
  <r>
    <x v="2"/>
    <x v="8"/>
    <x v="2"/>
    <d v="2023-01-27T00:00:00"/>
    <n v="33386.003342386131"/>
    <n v="25110"/>
  </r>
  <r>
    <x v="0"/>
    <x v="8"/>
    <x v="4"/>
    <d v="2023-01-26T00:00:00"/>
    <n v="32932.107968765391"/>
    <n v="28299"/>
  </r>
  <r>
    <x v="2"/>
    <x v="2"/>
    <x v="4"/>
    <d v="2023-01-26T00:00:00"/>
    <n v="35003.929419087464"/>
    <n v="29748"/>
  </r>
  <r>
    <x v="0"/>
    <x v="7"/>
    <x v="1"/>
    <d v="2023-01-26T00:00:00"/>
    <n v="48956.626864051905"/>
    <n v="36379"/>
  </r>
  <r>
    <x v="0"/>
    <x v="5"/>
    <x v="4"/>
    <d v="2023-01-26T00:00:00"/>
    <n v="21597.74599790874"/>
    <n v="16960"/>
  </r>
  <r>
    <x v="0"/>
    <x v="8"/>
    <x v="0"/>
    <d v="2023-01-26T00:00:00"/>
    <n v="41102.60107093399"/>
    <n v="32738"/>
  </r>
  <r>
    <x v="0"/>
    <x v="2"/>
    <x v="0"/>
    <d v="2023-01-26T00:00:00"/>
    <n v="24475.190439084734"/>
    <n v="19447"/>
  </r>
  <r>
    <x v="0"/>
    <x v="3"/>
    <x v="4"/>
    <d v="2023-01-26T00:00:00"/>
    <n v="32247.667834068608"/>
    <n v="25761"/>
  </r>
  <r>
    <x v="0"/>
    <x v="3"/>
    <x v="1"/>
    <d v="2023-01-26T00:00:00"/>
    <n v="26381.876335433655"/>
    <n v="21100"/>
  </r>
  <r>
    <x v="0"/>
    <x v="6"/>
    <x v="0"/>
    <d v="2023-01-26T00:00:00"/>
    <n v="25358.312937157454"/>
    <n v="20439"/>
  </r>
  <r>
    <x v="2"/>
    <x v="2"/>
    <x v="0"/>
    <d v="2023-01-26T00:00:00"/>
    <n v="21434.332204961047"/>
    <n v="17254"/>
  </r>
  <r>
    <x v="2"/>
    <x v="8"/>
    <x v="0"/>
    <d v="2023-01-25T00:00:00"/>
    <n v="35873.811675421588"/>
    <n v="30688"/>
  </r>
  <r>
    <x v="2"/>
    <x v="6"/>
    <x v="1"/>
    <d v="2023-01-25T00:00:00"/>
    <n v="26918.84864045959"/>
    <n v="23596"/>
  </r>
  <r>
    <x v="0"/>
    <x v="1"/>
    <x v="0"/>
    <d v="2023-01-25T00:00:00"/>
    <n v="31660.088824809925"/>
    <n v="23770"/>
  </r>
  <r>
    <x v="0"/>
    <x v="0"/>
    <x v="2"/>
    <d v="2023-01-25T00:00:00"/>
    <n v="36764.010395775069"/>
    <n v="28518"/>
  </r>
  <r>
    <x v="1"/>
    <x v="0"/>
    <x v="0"/>
    <d v="2023-01-25T00:00:00"/>
    <n v="25817.85378280023"/>
    <n v="19159"/>
  </r>
  <r>
    <x v="0"/>
    <x v="1"/>
    <x v="1"/>
    <d v="2023-01-24T00:00:00"/>
    <n v="47534.487306203002"/>
    <n v="36416"/>
  </r>
  <r>
    <x v="0"/>
    <x v="6"/>
    <x v="1"/>
    <d v="2023-01-24T00:00:00"/>
    <n v="37603.548045921889"/>
    <n v="30070"/>
  </r>
  <r>
    <x v="0"/>
    <x v="2"/>
    <x v="1"/>
    <d v="2023-01-17T00:00:00"/>
    <n v="44009.520010939341"/>
    <n v="34686"/>
  </r>
  <r>
    <x v="0"/>
    <x v="6"/>
    <x v="1"/>
    <d v="2023-01-10T00:00:00"/>
    <n v="28595.882622663914"/>
    <n v="23033"/>
  </r>
  <r>
    <x v="0"/>
    <x v="5"/>
    <x v="3"/>
    <d v="2023-01-07T00:00:00"/>
    <n v="22115.685140913523"/>
    <n v="17814"/>
  </r>
  <r>
    <x v="0"/>
    <x v="3"/>
    <x v="1"/>
    <d v="2023-01-07T00:00:00"/>
    <n v="21673.24249197507"/>
    <n v="16757"/>
  </r>
  <r>
    <x v="2"/>
    <x v="4"/>
    <x v="2"/>
    <d v="2023-01-06T00:00:00"/>
    <n v="31692.783953414084"/>
    <n v="25516"/>
  </r>
  <r>
    <x v="2"/>
    <x v="7"/>
    <x v="2"/>
    <d v="2023-01-06T00:00:00"/>
    <n v="41743.642051100127"/>
    <n v="33335"/>
  </r>
  <r>
    <x v="0"/>
    <x v="9"/>
    <x v="2"/>
    <d v="2023-01-05T00:00:00"/>
    <n v="37352.409398419644"/>
    <n v="30737"/>
  </r>
  <r>
    <x v="0"/>
    <x v="6"/>
    <x v="2"/>
    <d v="2023-01-04T00:00:00"/>
    <n v="19693.855949360281"/>
    <n v="159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77FB9-F092-426F-865F-7E4D264842FF}" name="SalesByRep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chartFormat="1">
  <location ref="F4:H10" firstHeaderRow="0" firstDataRow="1" firstDataCol="1"/>
  <pivotFields count="6"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numFmtId="14" showAll="0"/>
    <pivotField dataField="1" numFmtId="164" showAll="0"/>
    <pivotField dataField="1" numFmtId="164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voice" fld="4" baseField="0" baseItem="0" numFmtId="164"/>
    <dataField name="Sum of Cost" fld="5" baseField="0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41477-8136-4F34-9882-F036DD12BE5B}" name="SalesByBrand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chartFormat="1">
  <location ref="A4:C15" firstHeaderRow="0" firstDataRow="1" firstDataCol="1"/>
  <pivotFields count="6">
    <pivotField showAll="0"/>
    <pivotField axis="axisRow" showAll="0">
      <items count="11">
        <item x="7"/>
        <item x="1"/>
        <item x="5"/>
        <item x="4"/>
        <item x="8"/>
        <item x="9"/>
        <item x="0"/>
        <item x="2"/>
        <item x="3"/>
        <item x="6"/>
        <item t="default"/>
      </items>
    </pivotField>
    <pivotField showAll="0"/>
    <pivotField numFmtId="14" showAll="0"/>
    <pivotField dataField="1" numFmtId="164" showAll="0"/>
    <pivotField dataField="1" numFmtId="164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voice" fld="4" baseField="0" baseItem="0" numFmtId="164"/>
    <dataField name="Sum of Cost" fld="5" baseField="0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7310C-8DD7-4CBB-8D9B-764108431478}" name="BrandByDealership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20:E32" firstHeaderRow="1" firstDataRow="2" firstDataCol="1"/>
  <pivotFields count="6">
    <pivotField axis="axisCol" showAll="0">
      <items count="4">
        <item x="0"/>
        <item x="1"/>
        <item x="2"/>
        <item t="default"/>
      </items>
    </pivotField>
    <pivotField axis="axisRow" showAll="0">
      <items count="11">
        <item x="7"/>
        <item x="1"/>
        <item x="5"/>
        <item x="4"/>
        <item x="8"/>
        <item x="9"/>
        <item x="0"/>
        <item x="2"/>
        <item x="3"/>
        <item x="6"/>
        <item t="default"/>
      </items>
    </pivotField>
    <pivotField showAll="0"/>
    <pivotField numFmtId="14" showAll="0"/>
    <pivotField dataField="1" numFmtId="164" showAll="0"/>
    <pivotField numFmtId="164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Invoice" fld="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B03259-9ACB-405E-8A5F-F18C715A0846}" name="SalesByDealership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K4:M8" firstHeaderRow="0" firstDataRow="1" firstDataCol="1"/>
  <pivotFields count="6">
    <pivotField axis="axisRow" showAll="0">
      <items count="4">
        <item x="0"/>
        <item x="1"/>
        <item x="2"/>
        <item t="default"/>
      </items>
    </pivotField>
    <pivotField showAll="0"/>
    <pivotField showAll="0"/>
    <pivotField numFmtId="14" showAll="0"/>
    <pivotField dataField="1" numFmtId="164" showAll="0"/>
    <pivotField dataField="1"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voice" fld="4" baseField="0" baseItem="0" numFmtId="164"/>
    <dataField name="Sum of Cost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F580-80FD-4ED3-BA4F-2193D4145EAB}">
  <sheetPr>
    <tabColor rgb="FF00B050"/>
  </sheetPr>
  <dimension ref="A1:K2005"/>
  <sheetViews>
    <sheetView tabSelected="1" zoomScale="140" zoomScaleNormal="140" workbookViewId="0">
      <selection activeCell="C3" sqref="C3"/>
    </sheetView>
  </sheetViews>
  <sheetFormatPr defaultColWidth="23.125" defaultRowHeight="20.25" customHeight="1" x14ac:dyDescent="0.25"/>
  <cols>
    <col min="1" max="1" width="21.375" style="1" customWidth="1"/>
    <col min="2" max="2" width="9.375" style="1" customWidth="1"/>
    <col min="3" max="3" width="14" style="1" customWidth="1"/>
    <col min="4" max="4" width="13.5" style="9" customWidth="1"/>
    <col min="5" max="5" width="8.625" style="2" customWidth="1"/>
    <col min="6" max="6" width="9.125" style="6" customWidth="1"/>
    <col min="7" max="7" width="6.125" style="5" customWidth="1"/>
    <col min="8" max="8" width="4.625" style="5" customWidth="1"/>
    <col min="9" max="11" width="13.125" style="5" customWidth="1"/>
    <col min="12" max="16384" width="23.125" style="5"/>
  </cols>
  <sheetData>
    <row r="1" spans="1:11" ht="15" x14ac:dyDescent="0.25">
      <c r="A1" s="3" t="s">
        <v>4</v>
      </c>
      <c r="B1" s="3" t="s">
        <v>5</v>
      </c>
      <c r="C1" s="3" t="s">
        <v>6</v>
      </c>
      <c r="D1" s="4" t="s">
        <v>0</v>
      </c>
      <c r="E1" s="7" t="s">
        <v>7</v>
      </c>
      <c r="F1" s="8" t="s">
        <v>8</v>
      </c>
      <c r="I1" s="33"/>
      <c r="J1" s="33"/>
      <c r="K1" s="33"/>
    </row>
    <row r="2" spans="1:11" ht="20.25" customHeight="1" x14ac:dyDescent="0.25">
      <c r="A2" s="1" t="s">
        <v>1</v>
      </c>
      <c r="B2" s="1" t="s">
        <v>22</v>
      </c>
      <c r="C2" s="1" t="s">
        <v>21</v>
      </c>
      <c r="D2" s="9">
        <v>45656</v>
      </c>
      <c r="E2" s="2">
        <v>42435.201142614242</v>
      </c>
      <c r="F2" s="6">
        <v>33374</v>
      </c>
    </row>
    <row r="3" spans="1:11" ht="20.25" customHeight="1" x14ac:dyDescent="0.25">
      <c r="A3" s="1" t="s">
        <v>2</v>
      </c>
      <c r="B3" s="1" t="s">
        <v>19</v>
      </c>
      <c r="C3" s="1" t="s">
        <v>17</v>
      </c>
      <c r="D3" s="9">
        <v>45656</v>
      </c>
      <c r="E3" s="2">
        <v>47175.590278164382</v>
      </c>
      <c r="F3" s="6">
        <v>36169</v>
      </c>
    </row>
    <row r="4" spans="1:11" ht="20.25" customHeight="1" x14ac:dyDescent="0.25">
      <c r="A4" s="1" t="s">
        <v>1</v>
      </c>
      <c r="B4" s="1" t="s">
        <v>22</v>
      </c>
      <c r="C4" s="1" t="s">
        <v>21</v>
      </c>
      <c r="D4" s="9">
        <v>45656</v>
      </c>
      <c r="E4" s="2">
        <v>41178.302345026532</v>
      </c>
      <c r="F4" s="6">
        <v>33368</v>
      </c>
    </row>
    <row r="5" spans="1:11" ht="20.25" customHeight="1" x14ac:dyDescent="0.25">
      <c r="A5" s="1" t="s">
        <v>2</v>
      </c>
      <c r="B5" s="1" t="s">
        <v>19</v>
      </c>
      <c r="C5" s="1" t="s">
        <v>17</v>
      </c>
      <c r="D5" s="9">
        <v>45656</v>
      </c>
      <c r="E5" s="2">
        <v>44250.407045922257</v>
      </c>
      <c r="F5" s="6">
        <v>36163</v>
      </c>
    </row>
    <row r="6" spans="1:11" ht="20.25" customHeight="1" x14ac:dyDescent="0.25">
      <c r="A6" s="1" t="s">
        <v>1</v>
      </c>
      <c r="B6" s="1" t="s">
        <v>18</v>
      </c>
      <c r="C6" s="1" t="s">
        <v>10</v>
      </c>
      <c r="D6" s="9">
        <v>45655</v>
      </c>
      <c r="E6" s="2">
        <v>46408.055752228669</v>
      </c>
      <c r="F6" s="6">
        <v>35769</v>
      </c>
    </row>
    <row r="7" spans="1:11" ht="20.25" customHeight="1" x14ac:dyDescent="0.25">
      <c r="A7" s="1" t="s">
        <v>1</v>
      </c>
      <c r="B7" s="1" t="s">
        <v>16</v>
      </c>
      <c r="C7" s="1" t="s">
        <v>15</v>
      </c>
      <c r="D7" s="9">
        <v>45655</v>
      </c>
      <c r="E7" s="2">
        <v>27858.860872136029</v>
      </c>
      <c r="F7" s="6">
        <v>21904</v>
      </c>
    </row>
    <row r="8" spans="1:11" ht="20.25" customHeight="1" x14ac:dyDescent="0.25">
      <c r="A8" s="1" t="s">
        <v>1</v>
      </c>
      <c r="B8" s="1" t="s">
        <v>18</v>
      </c>
      <c r="C8" s="1" t="s">
        <v>10</v>
      </c>
      <c r="D8" s="9">
        <v>45655</v>
      </c>
      <c r="E8" s="2">
        <v>45487.982896419868</v>
      </c>
      <c r="F8" s="6">
        <v>35763</v>
      </c>
    </row>
    <row r="9" spans="1:11" ht="20.25" customHeight="1" x14ac:dyDescent="0.25">
      <c r="A9" s="1" t="s">
        <v>1</v>
      </c>
      <c r="B9" s="1" t="s">
        <v>16</v>
      </c>
      <c r="C9" s="1" t="s">
        <v>15</v>
      </c>
      <c r="D9" s="9">
        <v>45655</v>
      </c>
      <c r="E9" s="2">
        <v>26854.412207569734</v>
      </c>
      <c r="F9" s="6">
        <v>21898</v>
      </c>
    </row>
    <row r="10" spans="1:11" ht="20.25" customHeight="1" x14ac:dyDescent="0.25">
      <c r="A10" s="1" t="s">
        <v>1</v>
      </c>
      <c r="B10" s="1" t="s">
        <v>12</v>
      </c>
      <c r="C10" s="1" t="s">
        <v>21</v>
      </c>
      <c r="D10" s="9">
        <v>45654</v>
      </c>
      <c r="E10" s="2">
        <v>41933.137003667733</v>
      </c>
      <c r="F10" s="6">
        <v>33071</v>
      </c>
    </row>
    <row r="11" spans="1:11" ht="20.25" customHeight="1" x14ac:dyDescent="0.25">
      <c r="A11" s="1" t="s">
        <v>1</v>
      </c>
      <c r="B11" s="1" t="s">
        <v>22</v>
      </c>
      <c r="C11" s="1" t="s">
        <v>17</v>
      </c>
      <c r="D11" s="9">
        <v>45654</v>
      </c>
      <c r="E11" s="2">
        <v>40399.05586976881</v>
      </c>
      <c r="F11" s="6">
        <v>33427</v>
      </c>
    </row>
    <row r="12" spans="1:11" ht="20.25" customHeight="1" x14ac:dyDescent="0.25">
      <c r="A12" s="1" t="s">
        <v>1</v>
      </c>
      <c r="B12" s="1" t="s">
        <v>12</v>
      </c>
      <c r="C12" s="1" t="s">
        <v>21</v>
      </c>
      <c r="D12" s="9">
        <v>45654</v>
      </c>
      <c r="E12" s="2">
        <v>41832.889316200934</v>
      </c>
      <c r="F12" s="6">
        <v>33065</v>
      </c>
    </row>
    <row r="13" spans="1:11" ht="20.25" customHeight="1" x14ac:dyDescent="0.25">
      <c r="A13" s="1" t="s">
        <v>1</v>
      </c>
      <c r="B13" s="1" t="s">
        <v>22</v>
      </c>
      <c r="C13" s="1" t="s">
        <v>17</v>
      </c>
      <c r="D13" s="9">
        <v>45654</v>
      </c>
      <c r="E13" s="2">
        <v>41320.552580674812</v>
      </c>
      <c r="F13" s="6">
        <v>33421</v>
      </c>
    </row>
    <row r="14" spans="1:11" ht="20.25" customHeight="1" x14ac:dyDescent="0.25">
      <c r="A14" s="1" t="s">
        <v>1</v>
      </c>
      <c r="B14" s="1" t="s">
        <v>14</v>
      </c>
      <c r="C14" s="1" t="s">
        <v>21</v>
      </c>
      <c r="D14" s="9">
        <v>45653</v>
      </c>
      <c r="E14" s="2">
        <v>28569.874885502901</v>
      </c>
      <c r="F14" s="6">
        <v>23369</v>
      </c>
    </row>
    <row r="15" spans="1:11" ht="20.25" customHeight="1" x14ac:dyDescent="0.25">
      <c r="A15" s="1" t="s">
        <v>1</v>
      </c>
      <c r="B15" s="1" t="s">
        <v>14</v>
      </c>
      <c r="C15" s="1" t="s">
        <v>21</v>
      </c>
      <c r="D15" s="9">
        <v>45653</v>
      </c>
      <c r="E15" s="2">
        <v>27636.24989869634</v>
      </c>
      <c r="F15" s="6">
        <v>23363</v>
      </c>
    </row>
    <row r="16" spans="1:11" ht="20.25" customHeight="1" x14ac:dyDescent="0.25">
      <c r="A16" s="1" t="s">
        <v>1</v>
      </c>
      <c r="B16" s="1" t="s">
        <v>12</v>
      </c>
      <c r="C16" s="1" t="s">
        <v>15</v>
      </c>
      <c r="D16" s="9">
        <v>45652</v>
      </c>
      <c r="E16" s="2">
        <v>36517.399429788275</v>
      </c>
      <c r="F16" s="6">
        <v>30664</v>
      </c>
    </row>
    <row r="17" spans="1:6" ht="20.25" customHeight="1" x14ac:dyDescent="0.25">
      <c r="A17" s="1" t="s">
        <v>3</v>
      </c>
      <c r="B17" s="1" t="s">
        <v>9</v>
      </c>
      <c r="C17" s="1" t="s">
        <v>10</v>
      </c>
      <c r="D17" s="9">
        <v>45652</v>
      </c>
      <c r="E17" s="2">
        <v>35577.215307450249</v>
      </c>
      <c r="F17" s="6">
        <v>29351</v>
      </c>
    </row>
    <row r="18" spans="1:6" ht="20.25" customHeight="1" x14ac:dyDescent="0.25">
      <c r="A18" s="1" t="s">
        <v>1</v>
      </c>
      <c r="B18" s="1" t="s">
        <v>12</v>
      </c>
      <c r="C18" s="1" t="s">
        <v>15</v>
      </c>
      <c r="D18" s="9">
        <v>45652</v>
      </c>
      <c r="E18" s="2">
        <v>38026.558597590069</v>
      </c>
      <c r="F18" s="6">
        <v>30658</v>
      </c>
    </row>
    <row r="19" spans="1:6" ht="20.25" customHeight="1" x14ac:dyDescent="0.25">
      <c r="A19" s="1" t="s">
        <v>3</v>
      </c>
      <c r="B19" s="1" t="s">
        <v>9</v>
      </c>
      <c r="C19" s="1" t="s">
        <v>10</v>
      </c>
      <c r="D19" s="9">
        <v>45652</v>
      </c>
      <c r="E19" s="2">
        <v>36973.133232708293</v>
      </c>
      <c r="F19" s="6">
        <v>29345</v>
      </c>
    </row>
    <row r="20" spans="1:6" ht="20.25" customHeight="1" x14ac:dyDescent="0.25">
      <c r="A20" s="1" t="s">
        <v>1</v>
      </c>
      <c r="B20" s="1" t="s">
        <v>13</v>
      </c>
      <c r="C20" s="1" t="s">
        <v>10</v>
      </c>
      <c r="D20" s="9">
        <v>45651</v>
      </c>
      <c r="E20" s="2">
        <v>48637.107190354363</v>
      </c>
      <c r="F20" s="6">
        <v>37824</v>
      </c>
    </row>
    <row r="21" spans="1:6" ht="20.25" customHeight="1" x14ac:dyDescent="0.25">
      <c r="A21" s="1" t="s">
        <v>1</v>
      </c>
      <c r="B21" s="1" t="s">
        <v>13</v>
      </c>
      <c r="C21" s="1" t="s">
        <v>10</v>
      </c>
      <c r="D21" s="9">
        <v>45651</v>
      </c>
      <c r="E21" s="2">
        <v>48187.642722193516</v>
      </c>
      <c r="F21" s="6">
        <v>37818</v>
      </c>
    </row>
    <row r="22" spans="1:6" ht="20.25" customHeight="1" x14ac:dyDescent="0.25">
      <c r="A22" s="1" t="s">
        <v>1</v>
      </c>
      <c r="B22" s="1" t="s">
        <v>18</v>
      </c>
      <c r="C22" s="1" t="s">
        <v>17</v>
      </c>
      <c r="D22" s="9">
        <v>45649</v>
      </c>
      <c r="E22" s="2">
        <v>37539.516366736796</v>
      </c>
      <c r="F22" s="6">
        <v>31348</v>
      </c>
    </row>
    <row r="23" spans="1:6" ht="20.25" customHeight="1" x14ac:dyDescent="0.25">
      <c r="A23" s="1" t="s">
        <v>1</v>
      </c>
      <c r="B23" s="1" t="s">
        <v>16</v>
      </c>
      <c r="C23" s="1" t="s">
        <v>21</v>
      </c>
      <c r="D23" s="9">
        <v>45649</v>
      </c>
      <c r="E23" s="2">
        <v>45439.761196181251</v>
      </c>
      <c r="F23" s="6">
        <v>38413</v>
      </c>
    </row>
    <row r="24" spans="1:6" ht="20.25" customHeight="1" x14ac:dyDescent="0.25">
      <c r="A24" s="1" t="s">
        <v>1</v>
      </c>
      <c r="B24" s="1" t="s">
        <v>16</v>
      </c>
      <c r="C24" s="1" t="s">
        <v>10</v>
      </c>
      <c r="D24" s="9">
        <v>45649</v>
      </c>
      <c r="E24" s="2">
        <v>25489.020092354454</v>
      </c>
      <c r="F24" s="6">
        <v>19772</v>
      </c>
    </row>
    <row r="25" spans="1:6" ht="20.25" customHeight="1" x14ac:dyDescent="0.25">
      <c r="A25" s="1" t="s">
        <v>3</v>
      </c>
      <c r="B25" s="1" t="s">
        <v>14</v>
      </c>
      <c r="C25" s="1" t="s">
        <v>15</v>
      </c>
      <c r="D25" s="9">
        <v>45649</v>
      </c>
      <c r="E25" s="2">
        <v>24394.165485351739</v>
      </c>
      <c r="F25" s="6">
        <v>20663</v>
      </c>
    </row>
    <row r="26" spans="1:6" ht="20.25" customHeight="1" x14ac:dyDescent="0.25">
      <c r="A26" s="1" t="s">
        <v>3</v>
      </c>
      <c r="B26" s="1" t="s">
        <v>14</v>
      </c>
      <c r="C26" s="1" t="s">
        <v>15</v>
      </c>
      <c r="D26" s="9">
        <v>45649</v>
      </c>
      <c r="E26" s="2">
        <v>23903.712927282824</v>
      </c>
      <c r="F26" s="6">
        <v>19738</v>
      </c>
    </row>
    <row r="27" spans="1:6" ht="20.25" customHeight="1" x14ac:dyDescent="0.25">
      <c r="A27" s="1" t="s">
        <v>3</v>
      </c>
      <c r="B27" s="1" t="s">
        <v>20</v>
      </c>
      <c r="C27" s="1" t="s">
        <v>21</v>
      </c>
      <c r="D27" s="9">
        <v>45649</v>
      </c>
      <c r="E27" s="2">
        <v>25242.086645480005</v>
      </c>
      <c r="F27" s="6">
        <v>21724</v>
      </c>
    </row>
    <row r="28" spans="1:6" ht="20.25" customHeight="1" x14ac:dyDescent="0.25">
      <c r="A28" s="1" t="s">
        <v>3</v>
      </c>
      <c r="B28" s="1" t="s">
        <v>11</v>
      </c>
      <c r="C28" s="1" t="s">
        <v>23</v>
      </c>
      <c r="D28" s="9">
        <v>45649</v>
      </c>
      <c r="E28" s="2">
        <v>38141.545504713213</v>
      </c>
      <c r="F28" s="6">
        <v>32875</v>
      </c>
    </row>
    <row r="29" spans="1:6" ht="20.25" customHeight="1" x14ac:dyDescent="0.25">
      <c r="A29" s="1" t="s">
        <v>1</v>
      </c>
      <c r="B29" s="1" t="s">
        <v>18</v>
      </c>
      <c r="C29" s="1" t="s">
        <v>17</v>
      </c>
      <c r="D29" s="9">
        <v>45649</v>
      </c>
      <c r="E29" s="2">
        <v>37506.780651594745</v>
      </c>
      <c r="F29" s="6">
        <v>31342</v>
      </c>
    </row>
    <row r="30" spans="1:6" ht="20.25" customHeight="1" x14ac:dyDescent="0.25">
      <c r="A30" s="1" t="s">
        <v>1</v>
      </c>
      <c r="B30" s="1" t="s">
        <v>16</v>
      </c>
      <c r="C30" s="1" t="s">
        <v>21</v>
      </c>
      <c r="D30" s="9">
        <v>45649</v>
      </c>
      <c r="E30" s="2">
        <v>44180.0481119947</v>
      </c>
      <c r="F30" s="6">
        <v>38407</v>
      </c>
    </row>
    <row r="31" spans="1:6" ht="20.25" customHeight="1" x14ac:dyDescent="0.25">
      <c r="A31" s="1" t="s">
        <v>1</v>
      </c>
      <c r="B31" s="1" t="s">
        <v>16</v>
      </c>
      <c r="C31" s="1" t="s">
        <v>10</v>
      </c>
      <c r="D31" s="9">
        <v>45649</v>
      </c>
      <c r="E31" s="2">
        <v>24549.593218461821</v>
      </c>
      <c r="F31" s="6">
        <v>19766</v>
      </c>
    </row>
    <row r="32" spans="1:6" ht="20.25" customHeight="1" x14ac:dyDescent="0.25">
      <c r="A32" s="1" t="s">
        <v>3</v>
      </c>
      <c r="B32" s="1" t="s">
        <v>14</v>
      </c>
      <c r="C32" s="1" t="s">
        <v>15</v>
      </c>
      <c r="D32" s="9">
        <v>45649</v>
      </c>
      <c r="E32" s="2">
        <v>24896.938085044367</v>
      </c>
      <c r="F32" s="6">
        <v>20657</v>
      </c>
    </row>
    <row r="33" spans="1:6" ht="20.25" customHeight="1" x14ac:dyDescent="0.25">
      <c r="A33" s="1" t="s">
        <v>3</v>
      </c>
      <c r="B33" s="1" t="s">
        <v>14</v>
      </c>
      <c r="C33" s="1" t="s">
        <v>15</v>
      </c>
      <c r="D33" s="9">
        <v>45649</v>
      </c>
      <c r="E33" s="2">
        <v>23606.980145418031</v>
      </c>
      <c r="F33" s="6">
        <v>19732</v>
      </c>
    </row>
    <row r="34" spans="1:6" ht="20.25" customHeight="1" x14ac:dyDescent="0.25">
      <c r="A34" s="1" t="s">
        <v>3</v>
      </c>
      <c r="B34" s="1" t="s">
        <v>20</v>
      </c>
      <c r="C34" s="1" t="s">
        <v>21</v>
      </c>
      <c r="D34" s="9">
        <v>45649</v>
      </c>
      <c r="E34" s="2">
        <v>25454.269210391332</v>
      </c>
      <c r="F34" s="6">
        <v>21718</v>
      </c>
    </row>
    <row r="35" spans="1:6" ht="20.25" customHeight="1" x14ac:dyDescent="0.25">
      <c r="A35" s="1" t="s">
        <v>3</v>
      </c>
      <c r="B35" s="1" t="s">
        <v>11</v>
      </c>
      <c r="C35" s="1" t="s">
        <v>23</v>
      </c>
      <c r="D35" s="9">
        <v>45649</v>
      </c>
      <c r="E35" s="2">
        <v>40095.005526133202</v>
      </c>
      <c r="F35" s="6">
        <v>32869</v>
      </c>
    </row>
    <row r="36" spans="1:6" ht="20.25" customHeight="1" x14ac:dyDescent="0.25">
      <c r="A36" s="1" t="s">
        <v>1</v>
      </c>
      <c r="B36" s="1" t="s">
        <v>13</v>
      </c>
      <c r="C36" s="1" t="s">
        <v>15</v>
      </c>
      <c r="D36" s="9">
        <v>45648</v>
      </c>
      <c r="E36" s="2">
        <v>35867.940809880034</v>
      </c>
      <c r="F36" s="6">
        <v>29068</v>
      </c>
    </row>
    <row r="37" spans="1:6" ht="20.25" customHeight="1" x14ac:dyDescent="0.25">
      <c r="A37" s="1" t="s">
        <v>1</v>
      </c>
      <c r="B37" s="1" t="s">
        <v>19</v>
      </c>
      <c r="C37" s="1" t="s">
        <v>21</v>
      </c>
      <c r="D37" s="9">
        <v>45648</v>
      </c>
      <c r="E37" s="2">
        <v>26996.49164999101</v>
      </c>
      <c r="F37" s="6">
        <v>22953</v>
      </c>
    </row>
    <row r="38" spans="1:6" ht="20.25" customHeight="1" x14ac:dyDescent="0.25">
      <c r="A38" s="1" t="s">
        <v>1</v>
      </c>
      <c r="B38" s="1" t="s">
        <v>19</v>
      </c>
      <c r="C38" s="1" t="s">
        <v>17</v>
      </c>
      <c r="D38" s="9">
        <v>45648</v>
      </c>
      <c r="E38" s="2">
        <v>27264.012208401902</v>
      </c>
      <c r="F38" s="6">
        <v>22602</v>
      </c>
    </row>
    <row r="39" spans="1:6" ht="20.25" customHeight="1" x14ac:dyDescent="0.25">
      <c r="A39" s="1" t="s">
        <v>1</v>
      </c>
      <c r="B39" s="1" t="s">
        <v>12</v>
      </c>
      <c r="C39" s="1" t="s">
        <v>17</v>
      </c>
      <c r="D39" s="9">
        <v>45648</v>
      </c>
      <c r="E39" s="2">
        <v>41085.107305776008</v>
      </c>
      <c r="F39" s="6">
        <v>33867</v>
      </c>
    </row>
    <row r="40" spans="1:6" ht="20.25" customHeight="1" x14ac:dyDescent="0.25">
      <c r="A40" s="1" t="s">
        <v>1</v>
      </c>
      <c r="B40" s="1" t="s">
        <v>22</v>
      </c>
      <c r="C40" s="1" t="s">
        <v>23</v>
      </c>
      <c r="D40" s="9">
        <v>45648</v>
      </c>
      <c r="E40" s="2">
        <v>24662.286915050991</v>
      </c>
      <c r="F40" s="6">
        <v>19825</v>
      </c>
    </row>
    <row r="41" spans="1:6" ht="20.25" customHeight="1" x14ac:dyDescent="0.25">
      <c r="A41" s="1" t="s">
        <v>2</v>
      </c>
      <c r="B41" s="1" t="s">
        <v>19</v>
      </c>
      <c r="C41" s="1" t="s">
        <v>15</v>
      </c>
      <c r="D41" s="9">
        <v>45648</v>
      </c>
      <c r="E41" s="2">
        <v>34687.280768781755</v>
      </c>
      <c r="F41" s="6">
        <v>27879</v>
      </c>
    </row>
    <row r="42" spans="1:6" ht="20.25" customHeight="1" x14ac:dyDescent="0.25">
      <c r="A42" s="1" t="s">
        <v>1</v>
      </c>
      <c r="B42" s="1" t="s">
        <v>12</v>
      </c>
      <c r="C42" s="1" t="s">
        <v>23</v>
      </c>
      <c r="D42" s="9">
        <v>45648</v>
      </c>
      <c r="E42" s="2">
        <v>29175.618227895302</v>
      </c>
      <c r="F42" s="6">
        <v>24047</v>
      </c>
    </row>
    <row r="43" spans="1:6" ht="20.25" customHeight="1" x14ac:dyDescent="0.25">
      <c r="A43" s="1" t="s">
        <v>1</v>
      </c>
      <c r="B43" s="1" t="s">
        <v>13</v>
      </c>
      <c r="C43" s="1" t="s">
        <v>15</v>
      </c>
      <c r="D43" s="9">
        <v>45648</v>
      </c>
      <c r="E43" s="2">
        <v>35943.65050822858</v>
      </c>
      <c r="F43" s="6">
        <v>29062</v>
      </c>
    </row>
    <row r="44" spans="1:6" ht="20.25" customHeight="1" x14ac:dyDescent="0.25">
      <c r="A44" s="1" t="s">
        <v>1</v>
      </c>
      <c r="B44" s="1" t="s">
        <v>19</v>
      </c>
      <c r="C44" s="1" t="s">
        <v>21</v>
      </c>
      <c r="D44" s="9">
        <v>45648</v>
      </c>
      <c r="E44" s="2">
        <v>28742.042633501282</v>
      </c>
      <c r="F44" s="6">
        <v>22947</v>
      </c>
    </row>
    <row r="45" spans="1:6" ht="20.25" customHeight="1" x14ac:dyDescent="0.25">
      <c r="A45" s="1" t="s">
        <v>1</v>
      </c>
      <c r="B45" s="1" t="s">
        <v>19</v>
      </c>
      <c r="C45" s="1" t="s">
        <v>17</v>
      </c>
      <c r="D45" s="9">
        <v>45648</v>
      </c>
      <c r="E45" s="2">
        <v>26829.873613970714</v>
      </c>
      <c r="F45" s="6">
        <v>22596</v>
      </c>
    </row>
    <row r="46" spans="1:6" ht="20.25" customHeight="1" x14ac:dyDescent="0.25">
      <c r="A46" s="1" t="s">
        <v>1</v>
      </c>
      <c r="B46" s="1" t="s">
        <v>12</v>
      </c>
      <c r="C46" s="1" t="s">
        <v>17</v>
      </c>
      <c r="D46" s="9">
        <v>45648</v>
      </c>
      <c r="E46" s="2">
        <v>44241.755829823574</v>
      </c>
      <c r="F46" s="6">
        <v>33861</v>
      </c>
    </row>
    <row r="47" spans="1:6" ht="20.25" customHeight="1" x14ac:dyDescent="0.25">
      <c r="A47" s="1" t="s">
        <v>1</v>
      </c>
      <c r="B47" s="1" t="s">
        <v>22</v>
      </c>
      <c r="C47" s="1" t="s">
        <v>23</v>
      </c>
      <c r="D47" s="9">
        <v>45648</v>
      </c>
      <c r="E47" s="2">
        <v>24155.927928529953</v>
      </c>
      <c r="F47" s="6">
        <v>19819</v>
      </c>
    </row>
    <row r="48" spans="1:6" ht="20.25" customHeight="1" x14ac:dyDescent="0.25">
      <c r="A48" s="1" t="s">
        <v>2</v>
      </c>
      <c r="B48" s="1" t="s">
        <v>19</v>
      </c>
      <c r="C48" s="1" t="s">
        <v>15</v>
      </c>
      <c r="D48" s="9">
        <v>45648</v>
      </c>
      <c r="E48" s="2">
        <v>35458.242176842403</v>
      </c>
      <c r="F48" s="6">
        <v>27873</v>
      </c>
    </row>
    <row r="49" spans="1:6" ht="20.25" customHeight="1" x14ac:dyDescent="0.25">
      <c r="A49" s="1" t="s">
        <v>1</v>
      </c>
      <c r="B49" s="1" t="s">
        <v>12</v>
      </c>
      <c r="C49" s="1" t="s">
        <v>23</v>
      </c>
      <c r="D49" s="9">
        <v>45648</v>
      </c>
      <c r="E49" s="2">
        <v>30967.461939859048</v>
      </c>
      <c r="F49" s="6">
        <v>24041</v>
      </c>
    </row>
    <row r="50" spans="1:6" ht="20.25" customHeight="1" x14ac:dyDescent="0.25">
      <c r="A50" s="1" t="s">
        <v>1</v>
      </c>
      <c r="B50" s="1" t="s">
        <v>18</v>
      </c>
      <c r="C50" s="1" t="s">
        <v>17</v>
      </c>
      <c r="D50" s="9">
        <v>45647</v>
      </c>
      <c r="E50" s="2">
        <v>20375.723698081201</v>
      </c>
      <c r="F50" s="6">
        <v>17121</v>
      </c>
    </row>
    <row r="51" spans="1:6" ht="20.25" customHeight="1" x14ac:dyDescent="0.25">
      <c r="A51" s="1" t="s">
        <v>3</v>
      </c>
      <c r="B51" s="1" t="s">
        <v>9</v>
      </c>
      <c r="C51" s="1" t="s">
        <v>23</v>
      </c>
      <c r="D51" s="9">
        <v>45647</v>
      </c>
      <c r="E51" s="2">
        <v>37870.809379260761</v>
      </c>
      <c r="F51" s="6">
        <v>30708</v>
      </c>
    </row>
    <row r="52" spans="1:6" ht="20.25" customHeight="1" x14ac:dyDescent="0.25">
      <c r="A52" s="1" t="s">
        <v>1</v>
      </c>
      <c r="B52" s="1" t="s">
        <v>18</v>
      </c>
      <c r="C52" s="1" t="s">
        <v>17</v>
      </c>
      <c r="D52" s="9">
        <v>45647</v>
      </c>
      <c r="E52" s="2">
        <v>21264.62780294977</v>
      </c>
      <c r="F52" s="6">
        <v>17115</v>
      </c>
    </row>
    <row r="53" spans="1:6" ht="20.25" customHeight="1" x14ac:dyDescent="0.25">
      <c r="A53" s="1" t="s">
        <v>3</v>
      </c>
      <c r="B53" s="1" t="s">
        <v>9</v>
      </c>
      <c r="C53" s="1" t="s">
        <v>23</v>
      </c>
      <c r="D53" s="9">
        <v>45647</v>
      </c>
      <c r="E53" s="2">
        <v>36609.846055588554</v>
      </c>
      <c r="F53" s="6">
        <v>30702</v>
      </c>
    </row>
    <row r="54" spans="1:6" ht="20.25" customHeight="1" x14ac:dyDescent="0.25">
      <c r="A54" s="1" t="s">
        <v>1</v>
      </c>
      <c r="B54" s="1" t="s">
        <v>16</v>
      </c>
      <c r="C54" s="1" t="s">
        <v>17</v>
      </c>
      <c r="D54" s="9">
        <v>45646</v>
      </c>
      <c r="E54" s="2">
        <v>35731.144275097373</v>
      </c>
      <c r="F54" s="6">
        <v>30399</v>
      </c>
    </row>
    <row r="55" spans="1:6" ht="20.25" customHeight="1" x14ac:dyDescent="0.25">
      <c r="A55" s="1" t="s">
        <v>3</v>
      </c>
      <c r="B55" s="1" t="s">
        <v>11</v>
      </c>
      <c r="C55" s="1" t="s">
        <v>10</v>
      </c>
      <c r="D55" s="9">
        <v>45646</v>
      </c>
      <c r="E55" s="2">
        <v>32356.249093738363</v>
      </c>
      <c r="F55" s="6">
        <v>24814</v>
      </c>
    </row>
    <row r="56" spans="1:6" ht="20.25" customHeight="1" x14ac:dyDescent="0.25">
      <c r="A56" s="1" t="s">
        <v>1</v>
      </c>
      <c r="B56" s="1" t="s">
        <v>16</v>
      </c>
      <c r="C56" s="1" t="s">
        <v>17</v>
      </c>
      <c r="D56" s="9">
        <v>45646</v>
      </c>
      <c r="E56" s="2">
        <v>35362.113060916068</v>
      </c>
      <c r="F56" s="6">
        <v>30393</v>
      </c>
    </row>
    <row r="57" spans="1:6" ht="20.25" customHeight="1" x14ac:dyDescent="0.25">
      <c r="A57" s="1" t="s">
        <v>3</v>
      </c>
      <c r="B57" s="1" t="s">
        <v>11</v>
      </c>
      <c r="C57" s="1" t="s">
        <v>10</v>
      </c>
      <c r="D57" s="9">
        <v>45646</v>
      </c>
      <c r="E57" s="2">
        <v>31557.916563430907</v>
      </c>
      <c r="F57" s="6">
        <v>24808</v>
      </c>
    </row>
    <row r="58" spans="1:6" ht="20.25" customHeight="1" x14ac:dyDescent="0.25">
      <c r="A58" s="1" t="s">
        <v>1</v>
      </c>
      <c r="B58" s="1" t="s">
        <v>14</v>
      </c>
      <c r="C58" s="1" t="s">
        <v>23</v>
      </c>
      <c r="D58" s="9">
        <v>45641</v>
      </c>
      <c r="E58" s="2">
        <v>30224.48809989632</v>
      </c>
      <c r="F58" s="6">
        <v>24375</v>
      </c>
    </row>
    <row r="59" spans="1:6" ht="20.25" customHeight="1" x14ac:dyDescent="0.25">
      <c r="A59" s="1" t="s">
        <v>1</v>
      </c>
      <c r="B59" s="1" t="s">
        <v>14</v>
      </c>
      <c r="C59" s="1" t="s">
        <v>23</v>
      </c>
      <c r="D59" s="9">
        <v>45641</v>
      </c>
      <c r="E59" s="2">
        <v>48207.674386450504</v>
      </c>
      <c r="F59" s="6">
        <v>37056</v>
      </c>
    </row>
    <row r="60" spans="1:6" ht="20.25" customHeight="1" x14ac:dyDescent="0.25">
      <c r="A60" s="1" t="s">
        <v>1</v>
      </c>
      <c r="B60" s="1" t="s">
        <v>20</v>
      </c>
      <c r="C60" s="1" t="s">
        <v>17</v>
      </c>
      <c r="D60" s="9">
        <v>45641</v>
      </c>
      <c r="E60" s="2">
        <v>45548.418592319569</v>
      </c>
      <c r="F60" s="6">
        <v>39173</v>
      </c>
    </row>
    <row r="61" spans="1:6" ht="20.25" customHeight="1" x14ac:dyDescent="0.25">
      <c r="A61" s="1" t="s">
        <v>1</v>
      </c>
      <c r="B61" s="1" t="s">
        <v>14</v>
      </c>
      <c r="C61" s="1" t="s">
        <v>23</v>
      </c>
      <c r="D61" s="9">
        <v>45641</v>
      </c>
      <c r="E61" s="2">
        <v>30750.843841276281</v>
      </c>
      <c r="F61" s="6">
        <v>24369</v>
      </c>
    </row>
    <row r="62" spans="1:6" ht="20.25" customHeight="1" x14ac:dyDescent="0.25">
      <c r="A62" s="1" t="s">
        <v>1</v>
      </c>
      <c r="B62" s="1" t="s">
        <v>14</v>
      </c>
      <c r="C62" s="1" t="s">
        <v>23</v>
      </c>
      <c r="D62" s="9">
        <v>45641</v>
      </c>
      <c r="E62" s="2">
        <v>45441.072754339737</v>
      </c>
      <c r="F62" s="6">
        <v>37050</v>
      </c>
    </row>
    <row r="63" spans="1:6" ht="20.25" customHeight="1" x14ac:dyDescent="0.25">
      <c r="A63" s="1" t="s">
        <v>1</v>
      </c>
      <c r="B63" s="1" t="s">
        <v>20</v>
      </c>
      <c r="C63" s="1" t="s">
        <v>17</v>
      </c>
      <c r="D63" s="9">
        <v>45641</v>
      </c>
      <c r="E63" s="2">
        <v>47798.607682012997</v>
      </c>
      <c r="F63" s="6">
        <v>39167</v>
      </c>
    </row>
    <row r="64" spans="1:6" ht="20.25" customHeight="1" x14ac:dyDescent="0.25">
      <c r="A64" s="1" t="s">
        <v>3</v>
      </c>
      <c r="B64" s="1" t="s">
        <v>12</v>
      </c>
      <c r="C64" s="1" t="s">
        <v>21</v>
      </c>
      <c r="D64" s="9">
        <v>45640</v>
      </c>
      <c r="E64" s="2">
        <v>41963.680580693333</v>
      </c>
      <c r="F64" s="6">
        <v>34012</v>
      </c>
    </row>
    <row r="65" spans="1:6" ht="20.25" customHeight="1" x14ac:dyDescent="0.25">
      <c r="A65" s="1" t="s">
        <v>1</v>
      </c>
      <c r="B65" s="1" t="s">
        <v>20</v>
      </c>
      <c r="C65" s="1" t="s">
        <v>15</v>
      </c>
      <c r="D65" s="9">
        <v>45640</v>
      </c>
      <c r="E65" s="2">
        <v>26589.968191557586</v>
      </c>
      <c r="F65" s="6">
        <v>22269</v>
      </c>
    </row>
    <row r="66" spans="1:6" ht="20.25" customHeight="1" x14ac:dyDescent="0.25">
      <c r="A66" s="1" t="s">
        <v>1</v>
      </c>
      <c r="B66" s="1" t="s">
        <v>9</v>
      </c>
      <c r="C66" s="1" t="s">
        <v>21</v>
      </c>
      <c r="D66" s="9">
        <v>45640</v>
      </c>
      <c r="E66" s="2">
        <v>44204.765298355669</v>
      </c>
      <c r="F66" s="6">
        <v>36800</v>
      </c>
    </row>
    <row r="67" spans="1:6" ht="20.25" customHeight="1" x14ac:dyDescent="0.25">
      <c r="A67" s="1" t="s">
        <v>3</v>
      </c>
      <c r="B67" s="1" t="s">
        <v>22</v>
      </c>
      <c r="C67" s="1" t="s">
        <v>15</v>
      </c>
      <c r="D67" s="9">
        <v>45640</v>
      </c>
      <c r="E67" s="2">
        <v>35802.352259155712</v>
      </c>
      <c r="F67" s="6">
        <v>28177</v>
      </c>
    </row>
    <row r="68" spans="1:6" ht="20.25" customHeight="1" x14ac:dyDescent="0.25">
      <c r="A68" s="1" t="s">
        <v>3</v>
      </c>
      <c r="B68" s="1" t="s">
        <v>16</v>
      </c>
      <c r="C68" s="1" t="s">
        <v>17</v>
      </c>
      <c r="D68" s="9">
        <v>45640</v>
      </c>
      <c r="E68" s="2">
        <v>42842.311542453172</v>
      </c>
      <c r="F68" s="6">
        <v>33628</v>
      </c>
    </row>
    <row r="69" spans="1:6" ht="20.25" customHeight="1" x14ac:dyDescent="0.25">
      <c r="A69" s="1" t="s">
        <v>3</v>
      </c>
      <c r="B69" s="1" t="s">
        <v>9</v>
      </c>
      <c r="C69" s="1" t="s">
        <v>17</v>
      </c>
      <c r="D69" s="9">
        <v>45640</v>
      </c>
      <c r="E69" s="2">
        <v>30778.349954071997</v>
      </c>
      <c r="F69" s="6">
        <v>25118</v>
      </c>
    </row>
    <row r="70" spans="1:6" ht="20.25" customHeight="1" x14ac:dyDescent="0.25">
      <c r="A70" s="1" t="s">
        <v>3</v>
      </c>
      <c r="B70" s="1" t="s">
        <v>12</v>
      </c>
      <c r="C70" s="1" t="s">
        <v>21</v>
      </c>
      <c r="D70" s="9">
        <v>45640</v>
      </c>
      <c r="E70" s="2">
        <v>42450.089568101575</v>
      </c>
      <c r="F70" s="6">
        <v>34006</v>
      </c>
    </row>
    <row r="71" spans="1:6" ht="20.25" customHeight="1" x14ac:dyDescent="0.25">
      <c r="A71" s="1" t="s">
        <v>1</v>
      </c>
      <c r="B71" s="1" t="s">
        <v>20</v>
      </c>
      <c r="C71" s="1" t="s">
        <v>15</v>
      </c>
      <c r="D71" s="9">
        <v>45640</v>
      </c>
      <c r="E71" s="2">
        <v>28258.55471405113</v>
      </c>
      <c r="F71" s="6">
        <v>22263</v>
      </c>
    </row>
    <row r="72" spans="1:6" ht="20.25" customHeight="1" x14ac:dyDescent="0.25">
      <c r="A72" s="1" t="s">
        <v>1</v>
      </c>
      <c r="B72" s="1" t="s">
        <v>9</v>
      </c>
      <c r="C72" s="1" t="s">
        <v>21</v>
      </c>
      <c r="D72" s="9">
        <v>45640</v>
      </c>
      <c r="E72" s="2">
        <v>42545.083304636864</v>
      </c>
      <c r="F72" s="6">
        <v>36794</v>
      </c>
    </row>
    <row r="73" spans="1:6" ht="20.25" customHeight="1" x14ac:dyDescent="0.25">
      <c r="A73" s="1" t="s">
        <v>3</v>
      </c>
      <c r="B73" s="1" t="s">
        <v>22</v>
      </c>
      <c r="C73" s="1" t="s">
        <v>15</v>
      </c>
      <c r="D73" s="9">
        <v>45640</v>
      </c>
      <c r="E73" s="2">
        <v>33466.432144622828</v>
      </c>
      <c r="F73" s="6">
        <v>28171</v>
      </c>
    </row>
    <row r="74" spans="1:6" ht="20.25" customHeight="1" x14ac:dyDescent="0.25">
      <c r="A74" s="1" t="s">
        <v>3</v>
      </c>
      <c r="B74" s="1" t="s">
        <v>16</v>
      </c>
      <c r="C74" s="1" t="s">
        <v>17</v>
      </c>
      <c r="D74" s="9">
        <v>45640</v>
      </c>
      <c r="E74" s="2">
        <v>43447.691913798684</v>
      </c>
      <c r="F74" s="6">
        <v>33622</v>
      </c>
    </row>
    <row r="75" spans="1:6" ht="20.25" customHeight="1" x14ac:dyDescent="0.25">
      <c r="A75" s="1" t="s">
        <v>3</v>
      </c>
      <c r="B75" s="1" t="s">
        <v>9</v>
      </c>
      <c r="C75" s="1" t="s">
        <v>17</v>
      </c>
      <c r="D75" s="9">
        <v>45640</v>
      </c>
      <c r="E75" s="2">
        <v>32301.955203714471</v>
      </c>
      <c r="F75" s="6">
        <v>25112</v>
      </c>
    </row>
    <row r="76" spans="1:6" ht="20.25" customHeight="1" x14ac:dyDescent="0.25">
      <c r="A76" s="1" t="s">
        <v>3</v>
      </c>
      <c r="B76" s="1" t="s">
        <v>16</v>
      </c>
      <c r="C76" s="1" t="s">
        <v>10</v>
      </c>
      <c r="D76" s="9">
        <v>45635</v>
      </c>
      <c r="E76" s="2">
        <v>33265.525808976003</v>
      </c>
      <c r="F76" s="6">
        <v>28389</v>
      </c>
    </row>
    <row r="77" spans="1:6" ht="20.25" customHeight="1" x14ac:dyDescent="0.25">
      <c r="A77" s="1" t="s">
        <v>3</v>
      </c>
      <c r="B77" s="1" t="s">
        <v>16</v>
      </c>
      <c r="C77" s="1" t="s">
        <v>10</v>
      </c>
      <c r="D77" s="9">
        <v>45635</v>
      </c>
      <c r="E77" s="2">
        <v>34193.981291317388</v>
      </c>
      <c r="F77" s="6">
        <v>28383</v>
      </c>
    </row>
    <row r="78" spans="1:6" ht="20.25" customHeight="1" x14ac:dyDescent="0.25">
      <c r="A78" s="1" t="s">
        <v>3</v>
      </c>
      <c r="B78" s="1" t="s">
        <v>12</v>
      </c>
      <c r="C78" s="1" t="s">
        <v>21</v>
      </c>
      <c r="D78" s="9">
        <v>45634</v>
      </c>
      <c r="E78" s="2">
        <v>35805.387526789033</v>
      </c>
      <c r="F78" s="6">
        <v>28353</v>
      </c>
    </row>
    <row r="79" spans="1:6" ht="20.25" customHeight="1" x14ac:dyDescent="0.25">
      <c r="A79" s="1" t="s">
        <v>1</v>
      </c>
      <c r="B79" s="1" t="s">
        <v>18</v>
      </c>
      <c r="C79" s="1" t="s">
        <v>23</v>
      </c>
      <c r="D79" s="9">
        <v>45634</v>
      </c>
      <c r="E79" s="2">
        <v>46716.310989384336</v>
      </c>
      <c r="F79" s="6">
        <v>38652</v>
      </c>
    </row>
    <row r="80" spans="1:6" ht="20.25" customHeight="1" x14ac:dyDescent="0.25">
      <c r="A80" s="1" t="s">
        <v>1</v>
      </c>
      <c r="B80" s="1" t="s">
        <v>18</v>
      </c>
      <c r="C80" s="1" t="s">
        <v>15</v>
      </c>
      <c r="D80" s="9">
        <v>45634</v>
      </c>
      <c r="E80" s="2">
        <v>35073.233864286136</v>
      </c>
      <c r="F80" s="6">
        <v>28203</v>
      </c>
    </row>
    <row r="81" spans="1:6" ht="20.25" customHeight="1" x14ac:dyDescent="0.25">
      <c r="A81" s="1" t="s">
        <v>3</v>
      </c>
      <c r="B81" s="1" t="s">
        <v>12</v>
      </c>
      <c r="C81" s="1" t="s">
        <v>21</v>
      </c>
      <c r="D81" s="9">
        <v>45634</v>
      </c>
      <c r="E81" s="2">
        <v>35004.819536614406</v>
      </c>
      <c r="F81" s="6">
        <v>28347</v>
      </c>
    </row>
    <row r="82" spans="1:6" ht="20.25" customHeight="1" x14ac:dyDescent="0.25">
      <c r="A82" s="1" t="s">
        <v>1</v>
      </c>
      <c r="B82" s="1" t="s">
        <v>18</v>
      </c>
      <c r="C82" s="1" t="s">
        <v>23</v>
      </c>
      <c r="D82" s="9">
        <v>45634</v>
      </c>
      <c r="E82" s="2">
        <v>48089.016034372587</v>
      </c>
      <c r="F82" s="6">
        <v>38646</v>
      </c>
    </row>
    <row r="83" spans="1:6" ht="20.25" customHeight="1" x14ac:dyDescent="0.25">
      <c r="A83" s="1" t="s">
        <v>1</v>
      </c>
      <c r="B83" s="1" t="s">
        <v>18</v>
      </c>
      <c r="C83" s="1" t="s">
        <v>15</v>
      </c>
      <c r="D83" s="9">
        <v>45634</v>
      </c>
      <c r="E83" s="2">
        <v>36729.151654453191</v>
      </c>
      <c r="F83" s="6">
        <v>28197</v>
      </c>
    </row>
    <row r="84" spans="1:6" ht="20.25" customHeight="1" x14ac:dyDescent="0.25">
      <c r="A84" s="1" t="s">
        <v>3</v>
      </c>
      <c r="B84" s="1" t="s">
        <v>18</v>
      </c>
      <c r="C84" s="1" t="s">
        <v>15</v>
      </c>
      <c r="D84" s="9">
        <v>45632</v>
      </c>
      <c r="E84" s="2">
        <v>40365.621771839324</v>
      </c>
      <c r="F84" s="6">
        <v>32709</v>
      </c>
    </row>
    <row r="85" spans="1:6" ht="20.25" customHeight="1" x14ac:dyDescent="0.25">
      <c r="A85" s="1" t="s">
        <v>3</v>
      </c>
      <c r="B85" s="1" t="s">
        <v>18</v>
      </c>
      <c r="C85" s="1" t="s">
        <v>15</v>
      </c>
      <c r="D85" s="9">
        <v>45632</v>
      </c>
      <c r="E85" s="2">
        <v>38986.395423027898</v>
      </c>
      <c r="F85" s="6">
        <v>32703</v>
      </c>
    </row>
    <row r="86" spans="1:6" ht="20.25" customHeight="1" x14ac:dyDescent="0.25">
      <c r="A86" s="1" t="s">
        <v>1</v>
      </c>
      <c r="B86" s="1" t="s">
        <v>18</v>
      </c>
      <c r="C86" s="1" t="s">
        <v>17</v>
      </c>
      <c r="D86" s="9">
        <v>45628</v>
      </c>
      <c r="E86" s="2">
        <v>23110.591336679325</v>
      </c>
      <c r="F86" s="6">
        <v>19177</v>
      </c>
    </row>
    <row r="87" spans="1:6" ht="20.25" customHeight="1" x14ac:dyDescent="0.25">
      <c r="A87" s="1" t="s">
        <v>1</v>
      </c>
      <c r="B87" s="1" t="s">
        <v>16</v>
      </c>
      <c r="C87" s="1" t="s">
        <v>10</v>
      </c>
      <c r="D87" s="9">
        <v>45628</v>
      </c>
      <c r="E87" s="2">
        <v>33299.469961999501</v>
      </c>
      <c r="F87" s="6">
        <v>26876</v>
      </c>
    </row>
    <row r="88" spans="1:6" ht="20.25" customHeight="1" x14ac:dyDescent="0.25">
      <c r="A88" s="1" t="s">
        <v>1</v>
      </c>
      <c r="B88" s="1" t="s">
        <v>18</v>
      </c>
      <c r="C88" s="1" t="s">
        <v>17</v>
      </c>
      <c r="D88" s="9">
        <v>45628</v>
      </c>
      <c r="E88" s="2">
        <v>22781.036991196004</v>
      </c>
      <c r="F88" s="6">
        <v>19171</v>
      </c>
    </row>
    <row r="89" spans="1:6" ht="20.25" customHeight="1" x14ac:dyDescent="0.25">
      <c r="A89" s="1" t="s">
        <v>1</v>
      </c>
      <c r="B89" s="1" t="s">
        <v>16</v>
      </c>
      <c r="C89" s="1" t="s">
        <v>10</v>
      </c>
      <c r="D89" s="9">
        <v>45628</v>
      </c>
      <c r="E89" s="2">
        <v>32548.244679845604</v>
      </c>
      <c r="F89" s="6">
        <v>26870</v>
      </c>
    </row>
    <row r="90" spans="1:6" ht="20.25" customHeight="1" x14ac:dyDescent="0.25">
      <c r="A90" s="1" t="s">
        <v>1</v>
      </c>
      <c r="B90" s="1" t="s">
        <v>20</v>
      </c>
      <c r="C90" s="1" t="s">
        <v>10</v>
      </c>
      <c r="D90" s="9">
        <v>45627</v>
      </c>
      <c r="E90" s="2">
        <v>19932.060572218659</v>
      </c>
      <c r="F90" s="6">
        <v>16403</v>
      </c>
    </row>
    <row r="91" spans="1:6" ht="20.25" customHeight="1" x14ac:dyDescent="0.25">
      <c r="A91" s="1" t="s">
        <v>1</v>
      </c>
      <c r="B91" s="1" t="s">
        <v>11</v>
      </c>
      <c r="C91" s="1" t="s">
        <v>10</v>
      </c>
      <c r="D91" s="9">
        <v>45627</v>
      </c>
      <c r="E91" s="2">
        <v>19867.087046433939</v>
      </c>
      <c r="F91" s="6">
        <v>16076</v>
      </c>
    </row>
    <row r="92" spans="1:6" ht="20.25" customHeight="1" x14ac:dyDescent="0.25">
      <c r="A92" s="1" t="s">
        <v>1</v>
      </c>
      <c r="B92" s="1" t="s">
        <v>11</v>
      </c>
      <c r="C92" s="1" t="s">
        <v>21</v>
      </c>
      <c r="D92" s="9">
        <v>45627</v>
      </c>
      <c r="E92" s="2">
        <v>21551.485237698271</v>
      </c>
      <c r="F92" s="6">
        <v>17523</v>
      </c>
    </row>
    <row r="93" spans="1:6" ht="20.25" customHeight="1" x14ac:dyDescent="0.25">
      <c r="A93" s="1" t="s">
        <v>2</v>
      </c>
      <c r="B93" s="1" t="s">
        <v>19</v>
      </c>
      <c r="C93" s="1" t="s">
        <v>15</v>
      </c>
      <c r="D93" s="9">
        <v>45627</v>
      </c>
      <c r="E93" s="2">
        <v>41072.988122432813</v>
      </c>
      <c r="F93" s="6">
        <v>32262</v>
      </c>
    </row>
    <row r="94" spans="1:6" ht="20.25" customHeight="1" x14ac:dyDescent="0.25">
      <c r="A94" s="1" t="s">
        <v>1</v>
      </c>
      <c r="B94" s="1" t="s">
        <v>20</v>
      </c>
      <c r="C94" s="1" t="s">
        <v>10</v>
      </c>
      <c r="D94" s="9">
        <v>45627</v>
      </c>
      <c r="E94" s="2">
        <v>19498.401933365945</v>
      </c>
      <c r="F94" s="6">
        <v>16397</v>
      </c>
    </row>
    <row r="95" spans="1:6" ht="20.25" customHeight="1" x14ac:dyDescent="0.25">
      <c r="A95" s="1" t="s">
        <v>1</v>
      </c>
      <c r="B95" s="1" t="s">
        <v>11</v>
      </c>
      <c r="C95" s="1" t="s">
        <v>10</v>
      </c>
      <c r="D95" s="9">
        <v>45627</v>
      </c>
      <c r="E95" s="2">
        <v>20489.081153300172</v>
      </c>
      <c r="F95" s="6">
        <v>16070</v>
      </c>
    </row>
    <row r="96" spans="1:6" ht="20.25" customHeight="1" x14ac:dyDescent="0.25">
      <c r="A96" s="1" t="s">
        <v>1</v>
      </c>
      <c r="B96" s="1" t="s">
        <v>11</v>
      </c>
      <c r="C96" s="1" t="s">
        <v>21</v>
      </c>
      <c r="D96" s="9">
        <v>45627</v>
      </c>
      <c r="E96" s="2">
        <v>21606.906068122586</v>
      </c>
      <c r="F96" s="6">
        <v>17517</v>
      </c>
    </row>
    <row r="97" spans="1:6" ht="20.25" customHeight="1" x14ac:dyDescent="0.25">
      <c r="A97" s="1" t="s">
        <v>2</v>
      </c>
      <c r="B97" s="1" t="s">
        <v>19</v>
      </c>
      <c r="C97" s="1" t="s">
        <v>15</v>
      </c>
      <c r="D97" s="9">
        <v>45627</v>
      </c>
      <c r="E97" s="2">
        <v>42116.517655823678</v>
      </c>
      <c r="F97" s="6">
        <v>32256</v>
      </c>
    </row>
    <row r="98" spans="1:6" ht="20.25" customHeight="1" x14ac:dyDescent="0.25">
      <c r="A98" s="1" t="s">
        <v>1</v>
      </c>
      <c r="B98" s="1" t="s">
        <v>19</v>
      </c>
      <c r="C98" s="1" t="s">
        <v>23</v>
      </c>
      <c r="D98" s="9">
        <v>45626</v>
      </c>
      <c r="E98" s="2">
        <v>23150.964150531083</v>
      </c>
      <c r="F98" s="6">
        <v>20145</v>
      </c>
    </row>
    <row r="99" spans="1:6" ht="20.25" customHeight="1" x14ac:dyDescent="0.25">
      <c r="A99" s="1" t="s">
        <v>1</v>
      </c>
      <c r="B99" s="1" t="s">
        <v>11</v>
      </c>
      <c r="C99" s="1" t="s">
        <v>15</v>
      </c>
      <c r="D99" s="9">
        <v>45626</v>
      </c>
      <c r="E99" s="2">
        <v>29153.544739112422</v>
      </c>
      <c r="F99" s="6">
        <v>23851</v>
      </c>
    </row>
    <row r="100" spans="1:6" ht="20.25" customHeight="1" x14ac:dyDescent="0.25">
      <c r="A100" s="1" t="s">
        <v>1</v>
      </c>
      <c r="B100" s="1" t="s">
        <v>22</v>
      </c>
      <c r="C100" s="1" t="s">
        <v>10</v>
      </c>
      <c r="D100" s="9">
        <v>45626</v>
      </c>
      <c r="E100" s="2">
        <v>35798.819772386123</v>
      </c>
      <c r="F100" s="6">
        <v>28400</v>
      </c>
    </row>
    <row r="101" spans="1:6" ht="20.25" customHeight="1" x14ac:dyDescent="0.25">
      <c r="A101" s="1" t="s">
        <v>3</v>
      </c>
      <c r="B101" s="1" t="s">
        <v>12</v>
      </c>
      <c r="C101" s="1" t="s">
        <v>17</v>
      </c>
      <c r="D101" s="9">
        <v>45626</v>
      </c>
      <c r="E101" s="2">
        <v>25950.549888326674</v>
      </c>
      <c r="F101" s="6">
        <v>21637</v>
      </c>
    </row>
    <row r="102" spans="1:6" ht="20.25" customHeight="1" x14ac:dyDescent="0.25">
      <c r="A102" s="1" t="s">
        <v>1</v>
      </c>
      <c r="B102" s="1" t="s">
        <v>19</v>
      </c>
      <c r="C102" s="1" t="s">
        <v>23</v>
      </c>
      <c r="D102" s="9">
        <v>45626</v>
      </c>
      <c r="E102" s="2">
        <v>23748.903596015665</v>
      </c>
      <c r="F102" s="6">
        <v>20139</v>
      </c>
    </row>
    <row r="103" spans="1:6" ht="20.25" customHeight="1" x14ac:dyDescent="0.25">
      <c r="A103" s="1" t="s">
        <v>1</v>
      </c>
      <c r="B103" s="1" t="s">
        <v>11</v>
      </c>
      <c r="C103" s="1" t="s">
        <v>15</v>
      </c>
      <c r="D103" s="9">
        <v>45626</v>
      </c>
      <c r="E103" s="2">
        <v>29266.409042714273</v>
      </c>
      <c r="F103" s="6">
        <v>23845</v>
      </c>
    </row>
    <row r="104" spans="1:6" ht="20.25" customHeight="1" x14ac:dyDescent="0.25">
      <c r="A104" s="1" t="s">
        <v>1</v>
      </c>
      <c r="B104" s="1" t="s">
        <v>22</v>
      </c>
      <c r="C104" s="1" t="s">
        <v>10</v>
      </c>
      <c r="D104" s="9">
        <v>45626</v>
      </c>
      <c r="E104" s="2">
        <v>34022.854039314618</v>
      </c>
      <c r="F104" s="6">
        <v>28394</v>
      </c>
    </row>
    <row r="105" spans="1:6" ht="20.25" customHeight="1" x14ac:dyDescent="0.25">
      <c r="A105" s="1" t="s">
        <v>3</v>
      </c>
      <c r="B105" s="1" t="s">
        <v>12</v>
      </c>
      <c r="C105" s="1" t="s">
        <v>17</v>
      </c>
      <c r="D105" s="9">
        <v>45626</v>
      </c>
      <c r="E105" s="2">
        <v>26561.962695087059</v>
      </c>
      <c r="F105" s="6">
        <v>21631</v>
      </c>
    </row>
    <row r="106" spans="1:6" ht="20.25" customHeight="1" x14ac:dyDescent="0.25">
      <c r="A106" s="1" t="s">
        <v>3</v>
      </c>
      <c r="B106" s="1" t="s">
        <v>20</v>
      </c>
      <c r="C106" s="1" t="s">
        <v>17</v>
      </c>
      <c r="D106" s="9">
        <v>45621</v>
      </c>
      <c r="E106" s="2">
        <v>28114.682305910846</v>
      </c>
      <c r="F106" s="6">
        <v>22451</v>
      </c>
    </row>
    <row r="107" spans="1:6" ht="20.25" customHeight="1" x14ac:dyDescent="0.25">
      <c r="A107" s="1" t="s">
        <v>3</v>
      </c>
      <c r="B107" s="1" t="s">
        <v>11</v>
      </c>
      <c r="C107" s="1" t="s">
        <v>23</v>
      </c>
      <c r="D107" s="9">
        <v>45621</v>
      </c>
      <c r="E107" s="2">
        <v>22622.009163818948</v>
      </c>
      <c r="F107" s="6">
        <v>18007</v>
      </c>
    </row>
    <row r="108" spans="1:6" ht="20.25" customHeight="1" x14ac:dyDescent="0.25">
      <c r="A108" s="1" t="s">
        <v>3</v>
      </c>
      <c r="B108" s="1" t="s">
        <v>20</v>
      </c>
      <c r="C108" s="1" t="s">
        <v>17</v>
      </c>
      <c r="D108" s="9">
        <v>45621</v>
      </c>
      <c r="E108" s="2">
        <v>27965.312834964981</v>
      </c>
      <c r="F108" s="6">
        <v>22445</v>
      </c>
    </row>
    <row r="109" spans="1:6" ht="20.25" customHeight="1" x14ac:dyDescent="0.25">
      <c r="A109" s="1" t="s">
        <v>3</v>
      </c>
      <c r="B109" s="1" t="s">
        <v>11</v>
      </c>
      <c r="C109" s="1" t="s">
        <v>23</v>
      </c>
      <c r="D109" s="9">
        <v>45621</v>
      </c>
      <c r="E109" s="2">
        <v>23098.021096212902</v>
      </c>
      <c r="F109" s="6">
        <v>18001</v>
      </c>
    </row>
    <row r="110" spans="1:6" ht="20.25" customHeight="1" x14ac:dyDescent="0.25">
      <c r="A110" s="1" t="s">
        <v>1</v>
      </c>
      <c r="B110" s="1" t="s">
        <v>18</v>
      </c>
      <c r="C110" s="1" t="s">
        <v>23</v>
      </c>
      <c r="D110" s="9">
        <v>45620</v>
      </c>
      <c r="E110" s="2">
        <v>34032.713886404832</v>
      </c>
      <c r="F110" s="6">
        <v>26013</v>
      </c>
    </row>
    <row r="111" spans="1:6" ht="20.25" customHeight="1" x14ac:dyDescent="0.25">
      <c r="A111" s="1" t="s">
        <v>1</v>
      </c>
      <c r="B111" s="1" t="s">
        <v>18</v>
      </c>
      <c r="C111" s="1" t="s">
        <v>23</v>
      </c>
      <c r="D111" s="9">
        <v>45620</v>
      </c>
      <c r="E111" s="2">
        <v>32941.843181852586</v>
      </c>
      <c r="F111" s="6">
        <v>26007</v>
      </c>
    </row>
    <row r="112" spans="1:6" ht="20.25" customHeight="1" x14ac:dyDescent="0.25">
      <c r="A112" s="1" t="s">
        <v>1</v>
      </c>
      <c r="B112" s="1" t="s">
        <v>16</v>
      </c>
      <c r="C112" s="1" t="s">
        <v>23</v>
      </c>
      <c r="D112" s="9">
        <v>45619</v>
      </c>
      <c r="E112" s="2">
        <v>40430.44120985757</v>
      </c>
      <c r="F112" s="6">
        <v>34253</v>
      </c>
    </row>
    <row r="113" spans="1:6" ht="20.25" customHeight="1" x14ac:dyDescent="0.25">
      <c r="A113" s="1" t="s">
        <v>1</v>
      </c>
      <c r="B113" s="1" t="s">
        <v>9</v>
      </c>
      <c r="C113" s="1" t="s">
        <v>17</v>
      </c>
      <c r="D113" s="9">
        <v>45619</v>
      </c>
      <c r="E113" s="2">
        <v>25938.586980637421</v>
      </c>
      <c r="F113" s="6">
        <v>20670</v>
      </c>
    </row>
    <row r="114" spans="1:6" ht="20.25" customHeight="1" x14ac:dyDescent="0.25">
      <c r="A114" s="1" t="s">
        <v>1</v>
      </c>
      <c r="B114" s="1" t="s">
        <v>12</v>
      </c>
      <c r="C114" s="1" t="s">
        <v>10</v>
      </c>
      <c r="D114" s="9">
        <v>45619</v>
      </c>
      <c r="E114" s="2">
        <v>26009.848206516188</v>
      </c>
      <c r="F114" s="6">
        <v>20812</v>
      </c>
    </row>
    <row r="115" spans="1:6" ht="20.25" customHeight="1" x14ac:dyDescent="0.25">
      <c r="A115" s="1" t="s">
        <v>3</v>
      </c>
      <c r="B115" s="1" t="s">
        <v>22</v>
      </c>
      <c r="C115" s="1" t="s">
        <v>15</v>
      </c>
      <c r="D115" s="9">
        <v>45619</v>
      </c>
      <c r="E115" s="2">
        <v>29319.530526077462</v>
      </c>
      <c r="F115" s="6">
        <v>25560</v>
      </c>
    </row>
    <row r="116" spans="1:6" ht="20.25" customHeight="1" x14ac:dyDescent="0.25">
      <c r="A116" s="1" t="s">
        <v>1</v>
      </c>
      <c r="B116" s="1" t="s">
        <v>16</v>
      </c>
      <c r="C116" s="1" t="s">
        <v>23</v>
      </c>
      <c r="D116" s="9">
        <v>45619</v>
      </c>
      <c r="E116" s="2">
        <v>41977.793229824332</v>
      </c>
      <c r="F116" s="6">
        <v>34247</v>
      </c>
    </row>
    <row r="117" spans="1:6" ht="20.25" customHeight="1" x14ac:dyDescent="0.25">
      <c r="A117" s="1" t="s">
        <v>1</v>
      </c>
      <c r="B117" s="1" t="s">
        <v>9</v>
      </c>
      <c r="C117" s="1" t="s">
        <v>17</v>
      </c>
      <c r="D117" s="9">
        <v>45619</v>
      </c>
      <c r="E117" s="2">
        <v>25744.999597274626</v>
      </c>
      <c r="F117" s="6">
        <v>20664</v>
      </c>
    </row>
    <row r="118" spans="1:6" ht="20.25" customHeight="1" x14ac:dyDescent="0.25">
      <c r="A118" s="1" t="s">
        <v>1</v>
      </c>
      <c r="B118" s="1" t="s">
        <v>12</v>
      </c>
      <c r="C118" s="1" t="s">
        <v>10</v>
      </c>
      <c r="D118" s="9">
        <v>45619</v>
      </c>
      <c r="E118" s="2">
        <v>23796.530818839168</v>
      </c>
      <c r="F118" s="6">
        <v>20806</v>
      </c>
    </row>
    <row r="119" spans="1:6" ht="20.25" customHeight="1" x14ac:dyDescent="0.25">
      <c r="A119" s="1" t="s">
        <v>3</v>
      </c>
      <c r="B119" s="1" t="s">
        <v>22</v>
      </c>
      <c r="C119" s="1" t="s">
        <v>15</v>
      </c>
      <c r="D119" s="9">
        <v>45619</v>
      </c>
      <c r="E119" s="2">
        <v>31984.987432214471</v>
      </c>
      <c r="F119" s="6">
        <v>25554</v>
      </c>
    </row>
    <row r="120" spans="1:6" ht="20.25" customHeight="1" x14ac:dyDescent="0.25">
      <c r="A120" s="1" t="s">
        <v>1</v>
      </c>
      <c r="B120" s="1" t="s">
        <v>9</v>
      </c>
      <c r="C120" s="1" t="s">
        <v>21</v>
      </c>
      <c r="D120" s="9">
        <v>45618</v>
      </c>
      <c r="E120" s="2">
        <v>48420.680608895556</v>
      </c>
      <c r="F120" s="6">
        <v>37765</v>
      </c>
    </row>
    <row r="121" spans="1:6" ht="20.25" customHeight="1" x14ac:dyDescent="0.25">
      <c r="A121" s="1" t="s">
        <v>1</v>
      </c>
      <c r="B121" s="1" t="s">
        <v>9</v>
      </c>
      <c r="C121" s="1" t="s">
        <v>21</v>
      </c>
      <c r="D121" s="9">
        <v>45618</v>
      </c>
      <c r="E121" s="2">
        <v>46038.677415821119</v>
      </c>
      <c r="F121" s="6">
        <v>37759</v>
      </c>
    </row>
    <row r="122" spans="1:6" ht="20.25" customHeight="1" x14ac:dyDescent="0.25">
      <c r="A122" s="1" t="s">
        <v>1</v>
      </c>
      <c r="B122" s="1" t="s">
        <v>19</v>
      </c>
      <c r="C122" s="1" t="s">
        <v>10</v>
      </c>
      <c r="D122" s="9">
        <v>45617</v>
      </c>
      <c r="E122" s="2">
        <v>31116.791094152912</v>
      </c>
      <c r="F122" s="6">
        <v>25322</v>
      </c>
    </row>
    <row r="123" spans="1:6" ht="20.25" customHeight="1" x14ac:dyDescent="0.25">
      <c r="A123" s="1" t="s">
        <v>1</v>
      </c>
      <c r="B123" s="1" t="s">
        <v>19</v>
      </c>
      <c r="C123" s="1" t="s">
        <v>10</v>
      </c>
      <c r="D123" s="9">
        <v>45617</v>
      </c>
      <c r="E123" s="2">
        <v>29677.510658955696</v>
      </c>
      <c r="F123" s="6">
        <v>25316</v>
      </c>
    </row>
    <row r="124" spans="1:6" ht="20.25" customHeight="1" x14ac:dyDescent="0.25">
      <c r="A124" s="1" t="s">
        <v>1</v>
      </c>
      <c r="B124" s="1" t="s">
        <v>14</v>
      </c>
      <c r="C124" s="1" t="s">
        <v>21</v>
      </c>
      <c r="D124" s="9">
        <v>45614</v>
      </c>
      <c r="E124" s="2">
        <v>25969.098780421937</v>
      </c>
      <c r="F124" s="6">
        <v>21417</v>
      </c>
    </row>
    <row r="125" spans="1:6" ht="20.25" customHeight="1" x14ac:dyDescent="0.25">
      <c r="A125" s="1" t="s">
        <v>1</v>
      </c>
      <c r="B125" s="1" t="s">
        <v>14</v>
      </c>
      <c r="C125" s="1" t="s">
        <v>21</v>
      </c>
      <c r="D125" s="9">
        <v>45614</v>
      </c>
      <c r="E125" s="2">
        <v>26165.279762942653</v>
      </c>
      <c r="F125" s="6">
        <v>21411</v>
      </c>
    </row>
    <row r="126" spans="1:6" ht="20.25" customHeight="1" x14ac:dyDescent="0.25">
      <c r="A126" s="1" t="s">
        <v>1</v>
      </c>
      <c r="B126" s="1" t="s">
        <v>20</v>
      </c>
      <c r="C126" s="1" t="s">
        <v>17</v>
      </c>
      <c r="D126" s="9">
        <v>45613</v>
      </c>
      <c r="E126" s="2">
        <v>37859.293153157065</v>
      </c>
      <c r="F126" s="6">
        <v>30626</v>
      </c>
    </row>
    <row r="127" spans="1:6" ht="20.25" customHeight="1" x14ac:dyDescent="0.25">
      <c r="A127" s="1" t="s">
        <v>1</v>
      </c>
      <c r="B127" s="1" t="s">
        <v>18</v>
      </c>
      <c r="C127" s="1" t="s">
        <v>10</v>
      </c>
      <c r="D127" s="9">
        <v>45613</v>
      </c>
      <c r="E127" s="2">
        <v>27115.258937019571</v>
      </c>
      <c r="F127" s="6">
        <v>22731</v>
      </c>
    </row>
    <row r="128" spans="1:6" ht="20.25" customHeight="1" x14ac:dyDescent="0.25">
      <c r="A128" s="1" t="s">
        <v>1</v>
      </c>
      <c r="B128" s="1" t="s">
        <v>16</v>
      </c>
      <c r="C128" s="1" t="s">
        <v>10</v>
      </c>
      <c r="D128" s="9">
        <v>45613</v>
      </c>
      <c r="E128" s="2">
        <v>30890.425961322137</v>
      </c>
      <c r="F128" s="6">
        <v>23994</v>
      </c>
    </row>
    <row r="129" spans="1:6" ht="20.25" customHeight="1" x14ac:dyDescent="0.25">
      <c r="A129" s="1" t="s">
        <v>1</v>
      </c>
      <c r="B129" s="1" t="s">
        <v>16</v>
      </c>
      <c r="C129" s="1" t="s">
        <v>17</v>
      </c>
      <c r="D129" s="9">
        <v>45613</v>
      </c>
      <c r="E129" s="2">
        <v>23276.528247923012</v>
      </c>
      <c r="F129" s="6">
        <v>18790</v>
      </c>
    </row>
    <row r="130" spans="1:6" ht="20.25" customHeight="1" x14ac:dyDescent="0.25">
      <c r="A130" s="1" t="s">
        <v>1</v>
      </c>
      <c r="B130" s="1" t="s">
        <v>20</v>
      </c>
      <c r="C130" s="1" t="s">
        <v>17</v>
      </c>
      <c r="D130" s="9">
        <v>45613</v>
      </c>
      <c r="E130" s="2">
        <v>38517.369846857153</v>
      </c>
      <c r="F130" s="6">
        <v>30620</v>
      </c>
    </row>
    <row r="131" spans="1:6" ht="20.25" customHeight="1" x14ac:dyDescent="0.25">
      <c r="A131" s="1" t="s">
        <v>1</v>
      </c>
      <c r="B131" s="1" t="s">
        <v>18</v>
      </c>
      <c r="C131" s="1" t="s">
        <v>10</v>
      </c>
      <c r="D131" s="9">
        <v>45613</v>
      </c>
      <c r="E131" s="2">
        <v>27629.009941583128</v>
      </c>
      <c r="F131" s="6">
        <v>22725</v>
      </c>
    </row>
    <row r="132" spans="1:6" ht="20.25" customHeight="1" x14ac:dyDescent="0.25">
      <c r="A132" s="1" t="s">
        <v>1</v>
      </c>
      <c r="B132" s="1" t="s">
        <v>16</v>
      </c>
      <c r="C132" s="1" t="s">
        <v>10</v>
      </c>
      <c r="D132" s="9">
        <v>45613</v>
      </c>
      <c r="E132" s="2">
        <v>30326.53779949954</v>
      </c>
      <c r="F132" s="6">
        <v>23988</v>
      </c>
    </row>
    <row r="133" spans="1:6" ht="20.25" customHeight="1" x14ac:dyDescent="0.25">
      <c r="A133" s="1" t="s">
        <v>1</v>
      </c>
      <c r="B133" s="1" t="s">
        <v>16</v>
      </c>
      <c r="C133" s="1" t="s">
        <v>17</v>
      </c>
      <c r="D133" s="9">
        <v>45613</v>
      </c>
      <c r="E133" s="2">
        <v>23424.251215559696</v>
      </c>
      <c r="F133" s="6">
        <v>18784</v>
      </c>
    </row>
    <row r="134" spans="1:6" ht="20.25" customHeight="1" x14ac:dyDescent="0.25">
      <c r="A134" s="1" t="s">
        <v>1</v>
      </c>
      <c r="B134" s="1" t="s">
        <v>13</v>
      </c>
      <c r="C134" s="1" t="s">
        <v>15</v>
      </c>
      <c r="D134" s="9">
        <v>45612</v>
      </c>
      <c r="E134" s="2">
        <v>34620.559123863619</v>
      </c>
      <c r="F134" s="6">
        <v>28637</v>
      </c>
    </row>
    <row r="135" spans="1:6" ht="20.25" customHeight="1" x14ac:dyDescent="0.25">
      <c r="A135" s="1" t="s">
        <v>2</v>
      </c>
      <c r="B135" s="1" t="s">
        <v>12</v>
      </c>
      <c r="C135" s="1" t="s">
        <v>15</v>
      </c>
      <c r="D135" s="9">
        <v>45612</v>
      </c>
      <c r="E135" s="2">
        <v>40624.565403967455</v>
      </c>
      <c r="F135" s="6">
        <v>31563</v>
      </c>
    </row>
    <row r="136" spans="1:6" ht="20.25" customHeight="1" x14ac:dyDescent="0.25">
      <c r="A136" s="1" t="s">
        <v>3</v>
      </c>
      <c r="B136" s="1" t="s">
        <v>11</v>
      </c>
      <c r="C136" s="1" t="s">
        <v>23</v>
      </c>
      <c r="D136" s="9">
        <v>45612</v>
      </c>
      <c r="E136" s="2">
        <v>24811.360091720941</v>
      </c>
      <c r="F136" s="6">
        <v>19609</v>
      </c>
    </row>
    <row r="137" spans="1:6" ht="20.25" customHeight="1" x14ac:dyDescent="0.25">
      <c r="A137" s="1" t="s">
        <v>1</v>
      </c>
      <c r="B137" s="1" t="s">
        <v>13</v>
      </c>
      <c r="C137" s="1" t="s">
        <v>15</v>
      </c>
      <c r="D137" s="9">
        <v>45612</v>
      </c>
      <c r="E137" s="2">
        <v>34597.477584523804</v>
      </c>
      <c r="F137" s="6">
        <v>28631</v>
      </c>
    </row>
    <row r="138" spans="1:6" ht="20.25" customHeight="1" x14ac:dyDescent="0.25">
      <c r="A138" s="1" t="s">
        <v>2</v>
      </c>
      <c r="B138" s="1" t="s">
        <v>12</v>
      </c>
      <c r="C138" s="1" t="s">
        <v>15</v>
      </c>
      <c r="D138" s="9">
        <v>45612</v>
      </c>
      <c r="E138" s="2">
        <v>39769.532508020682</v>
      </c>
      <c r="F138" s="6">
        <v>31557</v>
      </c>
    </row>
    <row r="139" spans="1:6" ht="20.25" customHeight="1" x14ac:dyDescent="0.25">
      <c r="A139" s="1" t="s">
        <v>3</v>
      </c>
      <c r="B139" s="1" t="s">
        <v>11</v>
      </c>
      <c r="C139" s="1" t="s">
        <v>23</v>
      </c>
      <c r="D139" s="9">
        <v>45612</v>
      </c>
      <c r="E139" s="2">
        <v>23643.128454278452</v>
      </c>
      <c r="F139" s="6">
        <v>19603</v>
      </c>
    </row>
    <row r="140" spans="1:6" ht="20.25" customHeight="1" x14ac:dyDescent="0.25">
      <c r="A140" s="1" t="s">
        <v>1</v>
      </c>
      <c r="B140" s="1" t="s">
        <v>19</v>
      </c>
      <c r="C140" s="1" t="s">
        <v>21</v>
      </c>
      <c r="D140" s="9">
        <v>45611</v>
      </c>
      <c r="E140" s="2">
        <v>30805.03775366614</v>
      </c>
      <c r="F140" s="6">
        <v>25244</v>
      </c>
    </row>
    <row r="141" spans="1:6" ht="20.25" customHeight="1" x14ac:dyDescent="0.25">
      <c r="A141" s="1" t="s">
        <v>1</v>
      </c>
      <c r="B141" s="1" t="s">
        <v>16</v>
      </c>
      <c r="C141" s="1" t="s">
        <v>10</v>
      </c>
      <c r="D141" s="9">
        <v>45611</v>
      </c>
      <c r="E141" s="2">
        <v>25534.367834919554</v>
      </c>
      <c r="F141" s="6">
        <v>21379</v>
      </c>
    </row>
    <row r="142" spans="1:6" ht="20.25" customHeight="1" x14ac:dyDescent="0.25">
      <c r="A142" s="1" t="s">
        <v>1</v>
      </c>
      <c r="B142" s="1" t="s">
        <v>19</v>
      </c>
      <c r="C142" s="1" t="s">
        <v>21</v>
      </c>
      <c r="D142" s="9">
        <v>45611</v>
      </c>
      <c r="E142" s="2">
        <v>30190.244364927919</v>
      </c>
      <c r="F142" s="6">
        <v>25238</v>
      </c>
    </row>
    <row r="143" spans="1:6" ht="20.25" customHeight="1" x14ac:dyDescent="0.25">
      <c r="A143" s="1" t="s">
        <v>1</v>
      </c>
      <c r="B143" s="1" t="s">
        <v>16</v>
      </c>
      <c r="C143" s="1" t="s">
        <v>10</v>
      </c>
      <c r="D143" s="9">
        <v>45611</v>
      </c>
      <c r="E143" s="2">
        <v>26919.687659025589</v>
      </c>
      <c r="F143" s="6">
        <v>21373</v>
      </c>
    </row>
    <row r="144" spans="1:6" ht="20.25" customHeight="1" x14ac:dyDescent="0.25">
      <c r="A144" s="1" t="s">
        <v>1</v>
      </c>
      <c r="B144" s="1" t="s">
        <v>14</v>
      </c>
      <c r="C144" s="1" t="s">
        <v>15</v>
      </c>
      <c r="D144" s="9">
        <v>45607</v>
      </c>
      <c r="E144" s="2">
        <v>20243.400832435036</v>
      </c>
      <c r="F144" s="6">
        <v>17362</v>
      </c>
    </row>
    <row r="145" spans="1:6" ht="20.25" customHeight="1" x14ac:dyDescent="0.25">
      <c r="A145" s="1" t="s">
        <v>1</v>
      </c>
      <c r="B145" s="1" t="s">
        <v>20</v>
      </c>
      <c r="C145" s="1" t="s">
        <v>10</v>
      </c>
      <c r="D145" s="9">
        <v>45607</v>
      </c>
      <c r="E145" s="2">
        <v>45227.130259865196</v>
      </c>
      <c r="F145" s="6">
        <v>38280</v>
      </c>
    </row>
    <row r="146" spans="1:6" ht="20.25" customHeight="1" x14ac:dyDescent="0.25">
      <c r="A146" s="1" t="s">
        <v>3</v>
      </c>
      <c r="B146" s="1" t="s">
        <v>11</v>
      </c>
      <c r="C146" s="1" t="s">
        <v>23</v>
      </c>
      <c r="D146" s="9">
        <v>45607</v>
      </c>
      <c r="E146" s="2">
        <v>48433.873792221653</v>
      </c>
      <c r="F146" s="6">
        <v>39286</v>
      </c>
    </row>
    <row r="147" spans="1:6" ht="20.25" customHeight="1" x14ac:dyDescent="0.25">
      <c r="A147" s="1" t="s">
        <v>3</v>
      </c>
      <c r="B147" s="1" t="s">
        <v>18</v>
      </c>
      <c r="C147" s="1" t="s">
        <v>15</v>
      </c>
      <c r="D147" s="9">
        <v>45607</v>
      </c>
      <c r="E147" s="2">
        <v>47744.870838721385</v>
      </c>
      <c r="F147" s="6">
        <v>38831</v>
      </c>
    </row>
    <row r="148" spans="1:6" ht="20.25" customHeight="1" x14ac:dyDescent="0.25">
      <c r="A148" s="1" t="s">
        <v>1</v>
      </c>
      <c r="B148" s="1" t="s">
        <v>14</v>
      </c>
      <c r="C148" s="1" t="s">
        <v>15</v>
      </c>
      <c r="D148" s="9">
        <v>45607</v>
      </c>
      <c r="E148" s="2">
        <v>21273.901305127627</v>
      </c>
      <c r="F148" s="6">
        <v>17356</v>
      </c>
    </row>
    <row r="149" spans="1:6" ht="20.25" customHeight="1" x14ac:dyDescent="0.25">
      <c r="A149" s="1" t="s">
        <v>1</v>
      </c>
      <c r="B149" s="1" t="s">
        <v>20</v>
      </c>
      <c r="C149" s="1" t="s">
        <v>10</v>
      </c>
      <c r="D149" s="9">
        <v>45607</v>
      </c>
      <c r="E149" s="2">
        <v>44802.581860589038</v>
      </c>
      <c r="F149" s="6">
        <v>38274</v>
      </c>
    </row>
    <row r="150" spans="1:6" ht="20.25" customHeight="1" x14ac:dyDescent="0.25">
      <c r="A150" s="1" t="s">
        <v>3</v>
      </c>
      <c r="B150" s="1" t="s">
        <v>11</v>
      </c>
      <c r="C150" s="1" t="s">
        <v>23</v>
      </c>
      <c r="D150" s="9">
        <v>45607</v>
      </c>
      <c r="E150" s="2">
        <v>47599.482477023354</v>
      </c>
      <c r="F150" s="6">
        <v>39280</v>
      </c>
    </row>
    <row r="151" spans="1:6" ht="20.25" customHeight="1" x14ac:dyDescent="0.25">
      <c r="A151" s="1" t="s">
        <v>3</v>
      </c>
      <c r="B151" s="1" t="s">
        <v>18</v>
      </c>
      <c r="C151" s="1" t="s">
        <v>15</v>
      </c>
      <c r="D151" s="9">
        <v>45607</v>
      </c>
      <c r="E151" s="2">
        <v>45280.966296987914</v>
      </c>
      <c r="F151" s="6">
        <v>38825</v>
      </c>
    </row>
    <row r="152" spans="1:6" ht="20.25" customHeight="1" x14ac:dyDescent="0.25">
      <c r="A152" s="1" t="s">
        <v>1</v>
      </c>
      <c r="B152" s="1" t="s">
        <v>20</v>
      </c>
      <c r="C152" s="1" t="s">
        <v>23</v>
      </c>
      <c r="D152" s="9">
        <v>45606</v>
      </c>
      <c r="E152" s="2">
        <v>36783.991416095996</v>
      </c>
      <c r="F152" s="6">
        <v>29966</v>
      </c>
    </row>
    <row r="153" spans="1:6" ht="20.25" customHeight="1" x14ac:dyDescent="0.25">
      <c r="A153" s="1" t="s">
        <v>1</v>
      </c>
      <c r="B153" s="1" t="s">
        <v>11</v>
      </c>
      <c r="C153" s="1" t="s">
        <v>10</v>
      </c>
      <c r="D153" s="9">
        <v>45606</v>
      </c>
      <c r="E153" s="2">
        <v>21367.972744548089</v>
      </c>
      <c r="F153" s="6">
        <v>18328</v>
      </c>
    </row>
    <row r="154" spans="1:6" ht="20.25" customHeight="1" x14ac:dyDescent="0.25">
      <c r="A154" s="1" t="s">
        <v>1</v>
      </c>
      <c r="B154" s="1" t="s">
        <v>22</v>
      </c>
      <c r="C154" s="1" t="s">
        <v>10</v>
      </c>
      <c r="D154" s="9">
        <v>45606</v>
      </c>
      <c r="E154" s="2">
        <v>48788.978257893548</v>
      </c>
      <c r="F154" s="6">
        <v>39357</v>
      </c>
    </row>
    <row r="155" spans="1:6" ht="20.25" customHeight="1" x14ac:dyDescent="0.25">
      <c r="A155" s="1" t="s">
        <v>1</v>
      </c>
      <c r="B155" s="1" t="s">
        <v>9</v>
      </c>
      <c r="C155" s="1" t="s">
        <v>21</v>
      </c>
      <c r="D155" s="9">
        <v>45606</v>
      </c>
      <c r="E155" s="2">
        <v>40932.083547138631</v>
      </c>
      <c r="F155" s="6">
        <v>33746</v>
      </c>
    </row>
    <row r="156" spans="1:6" ht="20.25" customHeight="1" x14ac:dyDescent="0.25">
      <c r="A156" s="1" t="s">
        <v>3</v>
      </c>
      <c r="B156" s="1" t="s">
        <v>13</v>
      </c>
      <c r="C156" s="1" t="s">
        <v>23</v>
      </c>
      <c r="D156" s="9">
        <v>45606</v>
      </c>
      <c r="E156" s="2">
        <v>44611.280527693947</v>
      </c>
      <c r="F156" s="6">
        <v>36577</v>
      </c>
    </row>
    <row r="157" spans="1:6" ht="20.25" customHeight="1" x14ac:dyDescent="0.25">
      <c r="A157" s="1" t="s">
        <v>3</v>
      </c>
      <c r="B157" s="1" t="s">
        <v>14</v>
      </c>
      <c r="C157" s="1" t="s">
        <v>15</v>
      </c>
      <c r="D157" s="9">
        <v>45606</v>
      </c>
      <c r="E157" s="2">
        <v>32741.463803605213</v>
      </c>
      <c r="F157" s="6">
        <v>27286</v>
      </c>
    </row>
    <row r="158" spans="1:6" ht="20.25" customHeight="1" x14ac:dyDescent="0.25">
      <c r="A158" s="1" t="s">
        <v>3</v>
      </c>
      <c r="B158" s="1" t="s">
        <v>16</v>
      </c>
      <c r="C158" s="1" t="s">
        <v>10</v>
      </c>
      <c r="D158" s="9">
        <v>45606</v>
      </c>
      <c r="E158" s="2">
        <v>33553.750679046112</v>
      </c>
      <c r="F158" s="6">
        <v>25932</v>
      </c>
    </row>
    <row r="159" spans="1:6" ht="20.25" customHeight="1" x14ac:dyDescent="0.25">
      <c r="A159" s="1" t="s">
        <v>1</v>
      </c>
      <c r="B159" s="1" t="s">
        <v>20</v>
      </c>
      <c r="C159" s="1" t="s">
        <v>23</v>
      </c>
      <c r="D159" s="9">
        <v>45606</v>
      </c>
      <c r="E159" s="2">
        <v>39071.054756772181</v>
      </c>
      <c r="F159" s="6">
        <v>29960</v>
      </c>
    </row>
    <row r="160" spans="1:6" ht="20.25" customHeight="1" x14ac:dyDescent="0.25">
      <c r="A160" s="1" t="s">
        <v>1</v>
      </c>
      <c r="B160" s="1" t="s">
        <v>11</v>
      </c>
      <c r="C160" s="1" t="s">
        <v>10</v>
      </c>
      <c r="D160" s="9">
        <v>45606</v>
      </c>
      <c r="E160" s="2">
        <v>21078.646972700055</v>
      </c>
      <c r="F160" s="6">
        <v>18322</v>
      </c>
    </row>
    <row r="161" spans="1:6" ht="20.25" customHeight="1" x14ac:dyDescent="0.25">
      <c r="A161" s="1" t="s">
        <v>1</v>
      </c>
      <c r="B161" s="1" t="s">
        <v>22</v>
      </c>
      <c r="C161" s="1" t="s">
        <v>10</v>
      </c>
      <c r="D161" s="9">
        <v>45606</v>
      </c>
      <c r="E161" s="2">
        <v>49430.485527683013</v>
      </c>
      <c r="F161" s="6">
        <v>39351</v>
      </c>
    </row>
    <row r="162" spans="1:6" ht="20.25" customHeight="1" x14ac:dyDescent="0.25">
      <c r="A162" s="1" t="s">
        <v>1</v>
      </c>
      <c r="B162" s="1" t="s">
        <v>9</v>
      </c>
      <c r="C162" s="1" t="s">
        <v>21</v>
      </c>
      <c r="D162" s="9">
        <v>45606</v>
      </c>
      <c r="E162" s="2">
        <v>42843.431317308823</v>
      </c>
      <c r="F162" s="6">
        <v>33740</v>
      </c>
    </row>
    <row r="163" spans="1:6" ht="20.25" customHeight="1" x14ac:dyDescent="0.25">
      <c r="A163" s="1" t="s">
        <v>3</v>
      </c>
      <c r="B163" s="1" t="s">
        <v>13</v>
      </c>
      <c r="C163" s="1" t="s">
        <v>23</v>
      </c>
      <c r="D163" s="9">
        <v>45606</v>
      </c>
      <c r="E163" s="2">
        <v>42918.24999847178</v>
      </c>
      <c r="F163" s="6">
        <v>36571</v>
      </c>
    </row>
    <row r="164" spans="1:6" ht="20.25" customHeight="1" x14ac:dyDescent="0.25">
      <c r="A164" s="1" t="s">
        <v>3</v>
      </c>
      <c r="B164" s="1" t="s">
        <v>14</v>
      </c>
      <c r="C164" s="1" t="s">
        <v>15</v>
      </c>
      <c r="D164" s="9">
        <v>45606</v>
      </c>
      <c r="E164" s="2">
        <v>33862.473130722006</v>
      </c>
      <c r="F164" s="6">
        <v>27280</v>
      </c>
    </row>
    <row r="165" spans="1:6" ht="20.25" customHeight="1" x14ac:dyDescent="0.25">
      <c r="A165" s="1" t="s">
        <v>3</v>
      </c>
      <c r="B165" s="1" t="s">
        <v>16</v>
      </c>
      <c r="C165" s="1" t="s">
        <v>10</v>
      </c>
      <c r="D165" s="9">
        <v>45606</v>
      </c>
      <c r="E165" s="2">
        <v>32098.943876682039</v>
      </c>
      <c r="F165" s="6">
        <v>25926</v>
      </c>
    </row>
    <row r="166" spans="1:6" ht="20.25" customHeight="1" x14ac:dyDescent="0.25">
      <c r="A166" s="1" t="s">
        <v>2</v>
      </c>
      <c r="B166" s="1" t="s">
        <v>12</v>
      </c>
      <c r="C166" s="1" t="s">
        <v>15</v>
      </c>
      <c r="D166" s="9">
        <v>45605</v>
      </c>
      <c r="E166" s="2">
        <v>34839.959519161755</v>
      </c>
      <c r="F166" s="6">
        <v>29023</v>
      </c>
    </row>
    <row r="167" spans="1:6" ht="20.25" customHeight="1" x14ac:dyDescent="0.25">
      <c r="A167" s="1" t="s">
        <v>3</v>
      </c>
      <c r="B167" s="1" t="s">
        <v>9</v>
      </c>
      <c r="C167" s="1" t="s">
        <v>15</v>
      </c>
      <c r="D167" s="9">
        <v>45605</v>
      </c>
      <c r="E167" s="2">
        <v>38464.656237183015</v>
      </c>
      <c r="F167" s="6">
        <v>31921</v>
      </c>
    </row>
    <row r="168" spans="1:6" ht="20.25" customHeight="1" x14ac:dyDescent="0.25">
      <c r="A168" s="1" t="s">
        <v>2</v>
      </c>
      <c r="B168" s="1" t="s">
        <v>12</v>
      </c>
      <c r="C168" s="1" t="s">
        <v>15</v>
      </c>
      <c r="D168" s="9">
        <v>45605</v>
      </c>
      <c r="E168" s="2">
        <v>35373.768742961671</v>
      </c>
      <c r="F168" s="6">
        <v>29017</v>
      </c>
    </row>
    <row r="169" spans="1:6" ht="20.25" customHeight="1" x14ac:dyDescent="0.25">
      <c r="A169" s="1" t="s">
        <v>3</v>
      </c>
      <c r="B169" s="1" t="s">
        <v>9</v>
      </c>
      <c r="C169" s="1" t="s">
        <v>15</v>
      </c>
      <c r="D169" s="9">
        <v>45605</v>
      </c>
      <c r="E169" s="2">
        <v>41724.516271881897</v>
      </c>
      <c r="F169" s="6">
        <v>31915</v>
      </c>
    </row>
    <row r="170" spans="1:6" ht="20.25" customHeight="1" x14ac:dyDescent="0.25">
      <c r="A170" s="1" t="s">
        <v>3</v>
      </c>
      <c r="B170" s="1" t="s">
        <v>19</v>
      </c>
      <c r="C170" s="1" t="s">
        <v>10</v>
      </c>
      <c r="D170" s="9">
        <v>45604</v>
      </c>
      <c r="E170" s="2">
        <v>41361.354481367693</v>
      </c>
      <c r="F170" s="6">
        <v>31893</v>
      </c>
    </row>
    <row r="171" spans="1:6" ht="20.25" customHeight="1" x14ac:dyDescent="0.25">
      <c r="A171" s="1" t="s">
        <v>3</v>
      </c>
      <c r="B171" s="1" t="s">
        <v>19</v>
      </c>
      <c r="C171" s="1" t="s">
        <v>10</v>
      </c>
      <c r="D171" s="9">
        <v>45604</v>
      </c>
      <c r="E171" s="2">
        <v>41115.092654203043</v>
      </c>
      <c r="F171" s="6">
        <v>31887</v>
      </c>
    </row>
    <row r="172" spans="1:6" ht="20.25" customHeight="1" x14ac:dyDescent="0.25">
      <c r="A172" s="1" t="s">
        <v>1</v>
      </c>
      <c r="B172" s="1" t="s">
        <v>18</v>
      </c>
      <c r="C172" s="1" t="s">
        <v>15</v>
      </c>
      <c r="D172" s="9">
        <v>45599</v>
      </c>
      <c r="E172" s="2">
        <v>43814.498323653024</v>
      </c>
      <c r="F172" s="6">
        <v>36789</v>
      </c>
    </row>
    <row r="173" spans="1:6" ht="20.25" customHeight="1" x14ac:dyDescent="0.25">
      <c r="A173" s="1" t="s">
        <v>1</v>
      </c>
      <c r="B173" s="1" t="s">
        <v>18</v>
      </c>
      <c r="C173" s="1" t="s">
        <v>17</v>
      </c>
      <c r="D173" s="9">
        <v>45599</v>
      </c>
      <c r="E173" s="2">
        <v>40379.503426993288</v>
      </c>
      <c r="F173" s="6">
        <v>33031</v>
      </c>
    </row>
    <row r="174" spans="1:6" ht="20.25" customHeight="1" x14ac:dyDescent="0.25">
      <c r="A174" s="1" t="s">
        <v>3</v>
      </c>
      <c r="B174" s="1" t="s">
        <v>16</v>
      </c>
      <c r="C174" s="1" t="s">
        <v>23</v>
      </c>
      <c r="D174" s="9">
        <v>45599</v>
      </c>
      <c r="E174" s="2">
        <v>26755.89350490638</v>
      </c>
      <c r="F174" s="6">
        <v>22242</v>
      </c>
    </row>
    <row r="175" spans="1:6" ht="20.25" customHeight="1" x14ac:dyDescent="0.25">
      <c r="A175" s="1" t="s">
        <v>1</v>
      </c>
      <c r="B175" s="1" t="s">
        <v>18</v>
      </c>
      <c r="C175" s="1" t="s">
        <v>15</v>
      </c>
      <c r="D175" s="9">
        <v>45599</v>
      </c>
      <c r="E175" s="2">
        <v>44173.355229493463</v>
      </c>
      <c r="F175" s="6">
        <v>36783</v>
      </c>
    </row>
    <row r="176" spans="1:6" ht="20.25" customHeight="1" x14ac:dyDescent="0.25">
      <c r="A176" s="1" t="s">
        <v>1</v>
      </c>
      <c r="B176" s="1" t="s">
        <v>18</v>
      </c>
      <c r="C176" s="1" t="s">
        <v>17</v>
      </c>
      <c r="D176" s="9">
        <v>45599</v>
      </c>
      <c r="E176" s="2">
        <v>41792.697055348588</v>
      </c>
      <c r="F176" s="6">
        <v>33025</v>
      </c>
    </row>
    <row r="177" spans="1:6" ht="20.25" customHeight="1" x14ac:dyDescent="0.25">
      <c r="A177" s="1" t="s">
        <v>3</v>
      </c>
      <c r="B177" s="1" t="s">
        <v>16</v>
      </c>
      <c r="C177" s="1" t="s">
        <v>23</v>
      </c>
      <c r="D177" s="9">
        <v>45599</v>
      </c>
      <c r="E177" s="2">
        <v>27957.522163369682</v>
      </c>
      <c r="F177" s="6">
        <v>22236</v>
      </c>
    </row>
    <row r="178" spans="1:6" ht="20.25" customHeight="1" x14ac:dyDescent="0.25">
      <c r="A178" s="1" t="s">
        <v>1</v>
      </c>
      <c r="B178" s="1" t="s">
        <v>13</v>
      </c>
      <c r="C178" s="1" t="s">
        <v>21</v>
      </c>
      <c r="D178" s="9">
        <v>45598</v>
      </c>
      <c r="E178" s="2">
        <v>39848.966898214618</v>
      </c>
      <c r="F178" s="6">
        <v>32487</v>
      </c>
    </row>
    <row r="179" spans="1:6" ht="20.25" customHeight="1" x14ac:dyDescent="0.25">
      <c r="A179" s="1" t="s">
        <v>1</v>
      </c>
      <c r="B179" s="1" t="s">
        <v>22</v>
      </c>
      <c r="C179" s="1" t="s">
        <v>23</v>
      </c>
      <c r="D179" s="9">
        <v>45598</v>
      </c>
      <c r="E179" s="2">
        <v>21081.481691598405</v>
      </c>
      <c r="F179" s="6">
        <v>16666</v>
      </c>
    </row>
    <row r="180" spans="1:6" ht="20.25" customHeight="1" x14ac:dyDescent="0.25">
      <c r="A180" s="1" t="s">
        <v>3</v>
      </c>
      <c r="B180" s="1" t="s">
        <v>9</v>
      </c>
      <c r="C180" s="1" t="s">
        <v>17</v>
      </c>
      <c r="D180" s="9">
        <v>45598</v>
      </c>
      <c r="E180" s="2">
        <v>43336.761642474645</v>
      </c>
      <c r="F180" s="6">
        <v>34829</v>
      </c>
    </row>
    <row r="181" spans="1:6" ht="20.25" customHeight="1" x14ac:dyDescent="0.25">
      <c r="A181" s="1" t="s">
        <v>1</v>
      </c>
      <c r="B181" s="1" t="s">
        <v>13</v>
      </c>
      <c r="C181" s="1" t="s">
        <v>21</v>
      </c>
      <c r="D181" s="9">
        <v>45598</v>
      </c>
      <c r="E181" s="2">
        <v>40226.808033775436</v>
      </c>
      <c r="F181" s="6">
        <v>32481</v>
      </c>
    </row>
    <row r="182" spans="1:6" ht="20.25" customHeight="1" x14ac:dyDescent="0.25">
      <c r="A182" s="1" t="s">
        <v>1</v>
      </c>
      <c r="B182" s="1" t="s">
        <v>22</v>
      </c>
      <c r="C182" s="1" t="s">
        <v>23</v>
      </c>
      <c r="D182" s="9">
        <v>45598</v>
      </c>
      <c r="E182" s="2">
        <v>19953.933312674519</v>
      </c>
      <c r="F182" s="6">
        <v>16660</v>
      </c>
    </row>
    <row r="183" spans="1:6" ht="20.25" customHeight="1" x14ac:dyDescent="0.25">
      <c r="A183" s="1" t="s">
        <v>3</v>
      </c>
      <c r="B183" s="1" t="s">
        <v>9</v>
      </c>
      <c r="C183" s="1" t="s">
        <v>17</v>
      </c>
      <c r="D183" s="9">
        <v>45598</v>
      </c>
      <c r="E183" s="2">
        <v>41912.46376096602</v>
      </c>
      <c r="F183" s="6">
        <v>34823</v>
      </c>
    </row>
    <row r="184" spans="1:6" ht="20.25" customHeight="1" x14ac:dyDescent="0.25">
      <c r="A184" s="1" t="s">
        <v>1</v>
      </c>
      <c r="B184" s="1" t="s">
        <v>9</v>
      </c>
      <c r="C184" s="1" t="s">
        <v>17</v>
      </c>
      <c r="D184" s="9">
        <v>45597</v>
      </c>
      <c r="E184" s="2">
        <v>48518.334444065971</v>
      </c>
      <c r="F184" s="6">
        <v>39313</v>
      </c>
    </row>
    <row r="185" spans="1:6" ht="20.25" customHeight="1" x14ac:dyDescent="0.25">
      <c r="A185" s="1" t="s">
        <v>2</v>
      </c>
      <c r="B185" s="1" t="s">
        <v>19</v>
      </c>
      <c r="C185" s="1" t="s">
        <v>10</v>
      </c>
      <c r="D185" s="9">
        <v>45597</v>
      </c>
      <c r="E185" s="2">
        <v>26767.148254038482</v>
      </c>
      <c r="F185" s="6">
        <v>23855</v>
      </c>
    </row>
    <row r="186" spans="1:6" ht="20.25" customHeight="1" x14ac:dyDescent="0.25">
      <c r="A186" s="1" t="s">
        <v>1</v>
      </c>
      <c r="B186" s="1" t="s">
        <v>12</v>
      </c>
      <c r="C186" s="1" t="s">
        <v>10</v>
      </c>
      <c r="D186" s="9">
        <v>45597</v>
      </c>
      <c r="E186" s="2">
        <v>37131.748750367951</v>
      </c>
      <c r="F186" s="6">
        <v>28584</v>
      </c>
    </row>
    <row r="187" spans="1:6" ht="20.25" customHeight="1" x14ac:dyDescent="0.25">
      <c r="A187" s="1" t="s">
        <v>3</v>
      </c>
      <c r="B187" s="1" t="s">
        <v>22</v>
      </c>
      <c r="C187" s="1" t="s">
        <v>23</v>
      </c>
      <c r="D187" s="9">
        <v>45597</v>
      </c>
      <c r="E187" s="2">
        <v>34077.042644152105</v>
      </c>
      <c r="F187" s="6">
        <v>26694</v>
      </c>
    </row>
    <row r="188" spans="1:6" ht="20.25" customHeight="1" x14ac:dyDescent="0.25">
      <c r="A188" s="1" t="s">
        <v>3</v>
      </c>
      <c r="B188" s="1" t="s">
        <v>18</v>
      </c>
      <c r="C188" s="1" t="s">
        <v>23</v>
      </c>
      <c r="D188" s="9">
        <v>45597</v>
      </c>
      <c r="E188" s="2">
        <v>36812.607396664753</v>
      </c>
      <c r="F188" s="6">
        <v>28395</v>
      </c>
    </row>
    <row r="189" spans="1:6" ht="20.25" customHeight="1" x14ac:dyDescent="0.25">
      <c r="A189" s="1" t="s">
        <v>1</v>
      </c>
      <c r="B189" s="1" t="s">
        <v>12</v>
      </c>
      <c r="C189" s="1" t="s">
        <v>10</v>
      </c>
      <c r="D189" s="9">
        <v>45597</v>
      </c>
      <c r="E189" s="2">
        <v>34510.459749609661</v>
      </c>
      <c r="F189" s="6">
        <v>28578</v>
      </c>
    </row>
    <row r="190" spans="1:6" ht="20.25" customHeight="1" x14ac:dyDescent="0.25">
      <c r="A190" s="1" t="s">
        <v>3</v>
      </c>
      <c r="B190" s="1" t="s">
        <v>22</v>
      </c>
      <c r="C190" s="1" t="s">
        <v>23</v>
      </c>
      <c r="D190" s="9">
        <v>45597</v>
      </c>
      <c r="E190" s="2">
        <v>33215.24897254385</v>
      </c>
      <c r="F190" s="6">
        <v>26688</v>
      </c>
    </row>
    <row r="191" spans="1:6" ht="20.25" customHeight="1" x14ac:dyDescent="0.25">
      <c r="A191" s="1" t="s">
        <v>3</v>
      </c>
      <c r="B191" s="1" t="s">
        <v>18</v>
      </c>
      <c r="C191" s="1" t="s">
        <v>23</v>
      </c>
      <c r="D191" s="9">
        <v>45597</v>
      </c>
      <c r="E191" s="2">
        <v>36833.395729585682</v>
      </c>
      <c r="F191" s="6">
        <v>28389</v>
      </c>
    </row>
    <row r="192" spans="1:6" ht="20.25" customHeight="1" x14ac:dyDescent="0.25">
      <c r="A192" s="1" t="s">
        <v>3</v>
      </c>
      <c r="B192" s="1" t="s">
        <v>20</v>
      </c>
      <c r="C192" s="1" t="s">
        <v>17</v>
      </c>
      <c r="D192" s="9">
        <v>45596</v>
      </c>
      <c r="E192" s="2">
        <v>46080.164509761649</v>
      </c>
      <c r="F192" s="6">
        <v>39787</v>
      </c>
    </row>
    <row r="193" spans="1:6" ht="20.25" customHeight="1" x14ac:dyDescent="0.25">
      <c r="A193" s="1" t="s">
        <v>1</v>
      </c>
      <c r="B193" s="1" t="s">
        <v>20</v>
      </c>
      <c r="C193" s="1" t="s">
        <v>15</v>
      </c>
      <c r="D193" s="9">
        <v>45596</v>
      </c>
      <c r="E193" s="2">
        <v>43459.715972008598</v>
      </c>
      <c r="F193" s="6">
        <v>35092</v>
      </c>
    </row>
    <row r="194" spans="1:6" ht="20.25" customHeight="1" x14ac:dyDescent="0.25">
      <c r="A194" s="1" t="s">
        <v>1</v>
      </c>
      <c r="B194" s="1" t="s">
        <v>20</v>
      </c>
      <c r="C194" s="1" t="s">
        <v>15</v>
      </c>
      <c r="D194" s="9">
        <v>45596</v>
      </c>
      <c r="E194" s="2">
        <v>41712.309056479062</v>
      </c>
      <c r="F194" s="6">
        <v>35086</v>
      </c>
    </row>
    <row r="195" spans="1:6" ht="20.25" customHeight="1" x14ac:dyDescent="0.25">
      <c r="A195" s="1" t="s">
        <v>1</v>
      </c>
      <c r="B195" s="1" t="s">
        <v>22</v>
      </c>
      <c r="C195" s="1" t="s">
        <v>15</v>
      </c>
      <c r="D195" s="9">
        <v>45595</v>
      </c>
      <c r="E195" s="2">
        <v>31426.615975469897</v>
      </c>
      <c r="F195" s="6">
        <v>24933</v>
      </c>
    </row>
    <row r="196" spans="1:6" ht="20.25" customHeight="1" x14ac:dyDescent="0.25">
      <c r="A196" s="1" t="s">
        <v>1</v>
      </c>
      <c r="B196" s="1" t="s">
        <v>9</v>
      </c>
      <c r="C196" s="1" t="s">
        <v>17</v>
      </c>
      <c r="D196" s="9">
        <v>45593</v>
      </c>
      <c r="E196" s="2">
        <v>46632.944552867353</v>
      </c>
      <c r="F196" s="6">
        <v>39309</v>
      </c>
    </row>
    <row r="197" spans="1:6" ht="20.25" customHeight="1" x14ac:dyDescent="0.25">
      <c r="A197" s="1" t="s">
        <v>2</v>
      </c>
      <c r="B197" s="1" t="s">
        <v>19</v>
      </c>
      <c r="C197" s="1" t="s">
        <v>10</v>
      </c>
      <c r="D197" s="9">
        <v>45593</v>
      </c>
      <c r="E197" s="2">
        <v>27388.002988143562</v>
      </c>
      <c r="F197" s="6">
        <v>23851</v>
      </c>
    </row>
    <row r="198" spans="1:6" ht="20.25" customHeight="1" x14ac:dyDescent="0.25">
      <c r="A198" s="1" t="s">
        <v>3</v>
      </c>
      <c r="B198" s="1" t="s">
        <v>20</v>
      </c>
      <c r="C198" s="1" t="s">
        <v>17</v>
      </c>
      <c r="D198" s="9">
        <v>45592</v>
      </c>
      <c r="E198" s="2">
        <v>48188.405260305561</v>
      </c>
      <c r="F198" s="6">
        <v>39783</v>
      </c>
    </row>
    <row r="199" spans="1:6" ht="20.25" customHeight="1" x14ac:dyDescent="0.25">
      <c r="A199" s="1" t="s">
        <v>1</v>
      </c>
      <c r="B199" s="1" t="s">
        <v>14</v>
      </c>
      <c r="C199" s="1" t="s">
        <v>10</v>
      </c>
      <c r="D199" s="9">
        <v>45592</v>
      </c>
      <c r="E199" s="2">
        <v>44475.895520265389</v>
      </c>
      <c r="F199" s="6">
        <v>35041</v>
      </c>
    </row>
    <row r="200" spans="1:6" ht="20.25" customHeight="1" x14ac:dyDescent="0.25">
      <c r="A200" s="1" t="s">
        <v>1</v>
      </c>
      <c r="B200" s="1" t="s">
        <v>14</v>
      </c>
      <c r="C200" s="1" t="s">
        <v>10</v>
      </c>
      <c r="D200" s="9">
        <v>45592</v>
      </c>
      <c r="E200" s="2">
        <v>42511.758574349566</v>
      </c>
      <c r="F200" s="6">
        <v>35035</v>
      </c>
    </row>
    <row r="201" spans="1:6" ht="20.25" customHeight="1" x14ac:dyDescent="0.25">
      <c r="A201" s="1" t="s">
        <v>1</v>
      </c>
      <c r="B201" s="1" t="s">
        <v>22</v>
      </c>
      <c r="C201" s="1" t="s">
        <v>15</v>
      </c>
      <c r="D201" s="9">
        <v>45591</v>
      </c>
      <c r="E201" s="2">
        <v>29377.980448179405</v>
      </c>
      <c r="F201" s="6">
        <v>24929</v>
      </c>
    </row>
    <row r="202" spans="1:6" ht="20.25" customHeight="1" x14ac:dyDescent="0.25">
      <c r="A202" s="1" t="s">
        <v>3</v>
      </c>
      <c r="B202" s="1" t="s">
        <v>19</v>
      </c>
      <c r="C202" s="1" t="s">
        <v>10</v>
      </c>
      <c r="D202" s="9">
        <v>45591</v>
      </c>
      <c r="E202" s="2">
        <v>22646.691545380985</v>
      </c>
      <c r="F202" s="6">
        <v>18355</v>
      </c>
    </row>
    <row r="203" spans="1:6" ht="20.25" customHeight="1" x14ac:dyDescent="0.25">
      <c r="A203" s="1" t="s">
        <v>1</v>
      </c>
      <c r="B203" s="1" t="s">
        <v>22</v>
      </c>
      <c r="C203" s="1" t="s">
        <v>23</v>
      </c>
      <c r="D203" s="9">
        <v>45591</v>
      </c>
      <c r="E203" s="2">
        <v>26183.800402736611</v>
      </c>
      <c r="F203" s="6">
        <v>22490</v>
      </c>
    </row>
    <row r="204" spans="1:6" ht="20.25" customHeight="1" x14ac:dyDescent="0.25">
      <c r="A204" s="1" t="s">
        <v>1</v>
      </c>
      <c r="B204" s="1" t="s">
        <v>22</v>
      </c>
      <c r="C204" s="1" t="s">
        <v>23</v>
      </c>
      <c r="D204" s="9">
        <v>45591</v>
      </c>
      <c r="E204" s="2">
        <v>48397.227702350989</v>
      </c>
      <c r="F204" s="6">
        <v>36951</v>
      </c>
    </row>
    <row r="205" spans="1:6" ht="20.25" customHeight="1" x14ac:dyDescent="0.25">
      <c r="A205" s="1" t="s">
        <v>3</v>
      </c>
      <c r="B205" s="1" t="s">
        <v>19</v>
      </c>
      <c r="C205" s="1" t="s">
        <v>10</v>
      </c>
      <c r="D205" s="9">
        <v>45591</v>
      </c>
      <c r="E205" s="2">
        <v>23196.685444644405</v>
      </c>
      <c r="F205" s="6">
        <v>18349</v>
      </c>
    </row>
    <row r="206" spans="1:6" ht="20.25" customHeight="1" x14ac:dyDescent="0.25">
      <c r="A206" s="1" t="s">
        <v>2</v>
      </c>
      <c r="B206" s="1" t="s">
        <v>12</v>
      </c>
      <c r="C206" s="1" t="s">
        <v>15</v>
      </c>
      <c r="D206" s="9">
        <v>45590</v>
      </c>
      <c r="E206" s="2">
        <v>44169.797021069397</v>
      </c>
      <c r="F206" s="6">
        <v>36321</v>
      </c>
    </row>
    <row r="207" spans="1:6" ht="20.25" customHeight="1" x14ac:dyDescent="0.25">
      <c r="A207" s="1" t="s">
        <v>1</v>
      </c>
      <c r="B207" s="1" t="s">
        <v>20</v>
      </c>
      <c r="C207" s="1" t="s">
        <v>15</v>
      </c>
      <c r="D207" s="9">
        <v>45590</v>
      </c>
      <c r="E207" s="2">
        <v>38942.106576050741</v>
      </c>
      <c r="F207" s="6">
        <v>31318</v>
      </c>
    </row>
    <row r="208" spans="1:6" ht="20.25" customHeight="1" x14ac:dyDescent="0.25">
      <c r="A208" s="1" t="s">
        <v>3</v>
      </c>
      <c r="B208" s="1" t="s">
        <v>9</v>
      </c>
      <c r="C208" s="1" t="s">
        <v>17</v>
      </c>
      <c r="D208" s="9">
        <v>45590</v>
      </c>
      <c r="E208" s="2">
        <v>27549.659753250424</v>
      </c>
      <c r="F208" s="6">
        <v>22030</v>
      </c>
    </row>
    <row r="209" spans="1:6" ht="20.25" customHeight="1" x14ac:dyDescent="0.25">
      <c r="A209" s="1" t="s">
        <v>1</v>
      </c>
      <c r="B209" s="1" t="s">
        <v>16</v>
      </c>
      <c r="C209" s="1" t="s">
        <v>23</v>
      </c>
      <c r="D209" s="9">
        <v>45588</v>
      </c>
      <c r="E209" s="2">
        <v>35977.455732366427</v>
      </c>
      <c r="F209" s="6">
        <v>29754</v>
      </c>
    </row>
    <row r="210" spans="1:6" ht="20.25" customHeight="1" x14ac:dyDescent="0.25">
      <c r="A210" s="1" t="s">
        <v>1</v>
      </c>
      <c r="B210" s="1" t="s">
        <v>9</v>
      </c>
      <c r="C210" s="1" t="s">
        <v>23</v>
      </c>
      <c r="D210" s="9">
        <v>45588</v>
      </c>
      <c r="E210" s="2">
        <v>46073.267007440409</v>
      </c>
      <c r="F210" s="6">
        <v>40443</v>
      </c>
    </row>
    <row r="211" spans="1:6" ht="20.25" customHeight="1" x14ac:dyDescent="0.25">
      <c r="A211" s="1" t="s">
        <v>3</v>
      </c>
      <c r="B211" s="1" t="s">
        <v>12</v>
      </c>
      <c r="C211" s="1" t="s">
        <v>17</v>
      </c>
      <c r="D211" s="9">
        <v>45588</v>
      </c>
      <c r="E211" s="2">
        <v>26754.702801625794</v>
      </c>
      <c r="F211" s="6">
        <v>23082</v>
      </c>
    </row>
    <row r="212" spans="1:6" ht="20.25" customHeight="1" x14ac:dyDescent="0.25">
      <c r="A212" s="1" t="s">
        <v>2</v>
      </c>
      <c r="B212" s="1" t="s">
        <v>19</v>
      </c>
      <c r="C212" s="1" t="s">
        <v>23</v>
      </c>
      <c r="D212" s="9">
        <v>45587</v>
      </c>
      <c r="E212" s="2">
        <v>37928.944948745782</v>
      </c>
      <c r="F212" s="6">
        <v>30826</v>
      </c>
    </row>
    <row r="213" spans="1:6" ht="20.25" customHeight="1" x14ac:dyDescent="0.25">
      <c r="A213" s="1" t="s">
        <v>3</v>
      </c>
      <c r="B213" s="1" t="s">
        <v>11</v>
      </c>
      <c r="C213" s="1" t="s">
        <v>23</v>
      </c>
      <c r="D213" s="9">
        <v>45587</v>
      </c>
      <c r="E213" s="2">
        <v>41409.243044179697</v>
      </c>
      <c r="F213" s="6">
        <v>32989</v>
      </c>
    </row>
    <row r="214" spans="1:6" ht="20.25" customHeight="1" x14ac:dyDescent="0.25">
      <c r="A214" s="1" t="s">
        <v>1</v>
      </c>
      <c r="B214" s="1" t="s">
        <v>12</v>
      </c>
      <c r="C214" s="1" t="s">
        <v>17</v>
      </c>
      <c r="D214" s="9">
        <v>45586</v>
      </c>
      <c r="E214" s="2">
        <v>37873.917206637321</v>
      </c>
      <c r="F214" s="6">
        <v>31436</v>
      </c>
    </row>
    <row r="215" spans="1:6" ht="20.25" customHeight="1" x14ac:dyDescent="0.25">
      <c r="A215" s="1" t="s">
        <v>1</v>
      </c>
      <c r="B215" s="1" t="s">
        <v>22</v>
      </c>
      <c r="C215" s="1" t="s">
        <v>17</v>
      </c>
      <c r="D215" s="9">
        <v>45586</v>
      </c>
      <c r="E215" s="2">
        <v>45722.719634937268</v>
      </c>
      <c r="F215" s="6">
        <v>39064</v>
      </c>
    </row>
    <row r="216" spans="1:6" ht="20.25" customHeight="1" x14ac:dyDescent="0.25">
      <c r="A216" s="1" t="s">
        <v>1</v>
      </c>
      <c r="B216" s="1" t="s">
        <v>13</v>
      </c>
      <c r="C216" s="1" t="s">
        <v>15</v>
      </c>
      <c r="D216" s="9">
        <v>45585</v>
      </c>
      <c r="E216" s="2">
        <v>48242.632072832304</v>
      </c>
      <c r="F216" s="6">
        <v>39369</v>
      </c>
    </row>
    <row r="217" spans="1:6" ht="20.25" customHeight="1" x14ac:dyDescent="0.25">
      <c r="A217" s="1" t="s">
        <v>3</v>
      </c>
      <c r="B217" s="1" t="s">
        <v>22</v>
      </c>
      <c r="C217" s="1" t="s">
        <v>17</v>
      </c>
      <c r="D217" s="9">
        <v>45585</v>
      </c>
      <c r="E217" s="2">
        <v>22604.040957769892</v>
      </c>
      <c r="F217" s="6">
        <v>18419</v>
      </c>
    </row>
    <row r="218" spans="1:6" ht="20.25" customHeight="1" x14ac:dyDescent="0.25">
      <c r="A218" s="1" t="s">
        <v>3</v>
      </c>
      <c r="B218" s="1" t="s">
        <v>9</v>
      </c>
      <c r="C218" s="1" t="s">
        <v>23</v>
      </c>
      <c r="D218" s="9">
        <v>45585</v>
      </c>
      <c r="E218" s="2">
        <v>35502.831553634671</v>
      </c>
      <c r="F218" s="6">
        <v>29142</v>
      </c>
    </row>
    <row r="219" spans="1:6" ht="20.25" customHeight="1" x14ac:dyDescent="0.25">
      <c r="A219" s="1" t="s">
        <v>1</v>
      </c>
      <c r="B219" s="1" t="s">
        <v>16</v>
      </c>
      <c r="C219" s="1" t="s">
        <v>23</v>
      </c>
      <c r="D219" s="9">
        <v>45584</v>
      </c>
      <c r="E219" s="2">
        <v>34264.257719426198</v>
      </c>
      <c r="F219" s="6">
        <v>29750</v>
      </c>
    </row>
    <row r="220" spans="1:6" ht="20.25" customHeight="1" x14ac:dyDescent="0.25">
      <c r="A220" s="1" t="s">
        <v>1</v>
      </c>
      <c r="B220" s="1" t="s">
        <v>9</v>
      </c>
      <c r="C220" s="1" t="s">
        <v>23</v>
      </c>
      <c r="D220" s="9">
        <v>45584</v>
      </c>
      <c r="E220" s="2">
        <v>46059.633677598482</v>
      </c>
      <c r="F220" s="6">
        <v>40439</v>
      </c>
    </row>
    <row r="221" spans="1:6" ht="20.25" customHeight="1" x14ac:dyDescent="0.25">
      <c r="A221" s="1" t="s">
        <v>3</v>
      </c>
      <c r="B221" s="1" t="s">
        <v>12</v>
      </c>
      <c r="C221" s="1" t="s">
        <v>17</v>
      </c>
      <c r="D221" s="9">
        <v>45584</v>
      </c>
      <c r="E221" s="2">
        <v>26544.54957423318</v>
      </c>
      <c r="F221" s="6">
        <v>23078</v>
      </c>
    </row>
    <row r="222" spans="1:6" ht="20.25" customHeight="1" x14ac:dyDescent="0.25">
      <c r="A222" s="1" t="s">
        <v>1</v>
      </c>
      <c r="B222" s="1" t="s">
        <v>13</v>
      </c>
      <c r="C222" s="1" t="s">
        <v>15</v>
      </c>
      <c r="D222" s="9">
        <v>45584</v>
      </c>
      <c r="E222" s="2">
        <v>40029.751370741978</v>
      </c>
      <c r="F222" s="6">
        <v>32933</v>
      </c>
    </row>
    <row r="223" spans="1:6" ht="20.25" customHeight="1" x14ac:dyDescent="0.25">
      <c r="A223" s="1" t="s">
        <v>1</v>
      </c>
      <c r="B223" s="1" t="s">
        <v>14</v>
      </c>
      <c r="C223" s="1" t="s">
        <v>15</v>
      </c>
      <c r="D223" s="9">
        <v>45584</v>
      </c>
      <c r="E223" s="2">
        <v>41120.759997021778</v>
      </c>
      <c r="F223" s="6">
        <v>32706</v>
      </c>
    </row>
    <row r="224" spans="1:6" ht="20.25" customHeight="1" x14ac:dyDescent="0.25">
      <c r="A224" s="1" t="s">
        <v>3</v>
      </c>
      <c r="B224" s="1" t="s">
        <v>19</v>
      </c>
      <c r="C224" s="1" t="s">
        <v>17</v>
      </c>
      <c r="D224" s="9">
        <v>45584</v>
      </c>
      <c r="E224" s="2">
        <v>24405.155593622218</v>
      </c>
      <c r="F224" s="6">
        <v>19318</v>
      </c>
    </row>
    <row r="225" spans="1:6" ht="20.25" customHeight="1" x14ac:dyDescent="0.25">
      <c r="A225" s="1" t="s">
        <v>2</v>
      </c>
      <c r="B225" s="1" t="s">
        <v>19</v>
      </c>
      <c r="C225" s="1" t="s">
        <v>23</v>
      </c>
      <c r="D225" s="9">
        <v>45583</v>
      </c>
      <c r="E225" s="2">
        <v>36608.216597633887</v>
      </c>
      <c r="F225" s="6">
        <v>30822</v>
      </c>
    </row>
    <row r="226" spans="1:6" ht="20.25" customHeight="1" x14ac:dyDescent="0.25">
      <c r="A226" s="1" t="s">
        <v>3</v>
      </c>
      <c r="B226" s="1" t="s">
        <v>11</v>
      </c>
      <c r="C226" s="1" t="s">
        <v>23</v>
      </c>
      <c r="D226" s="9">
        <v>45583</v>
      </c>
      <c r="E226" s="2">
        <v>38954.19227253741</v>
      </c>
      <c r="F226" s="6">
        <v>32985</v>
      </c>
    </row>
    <row r="227" spans="1:6" ht="20.25" customHeight="1" x14ac:dyDescent="0.25">
      <c r="A227" s="1" t="s">
        <v>1</v>
      </c>
      <c r="B227" s="1" t="s">
        <v>20</v>
      </c>
      <c r="C227" s="1" t="s">
        <v>17</v>
      </c>
      <c r="D227" s="9">
        <v>45583</v>
      </c>
      <c r="E227" s="2">
        <v>33153.29646734993</v>
      </c>
      <c r="F227" s="6">
        <v>26390</v>
      </c>
    </row>
    <row r="228" spans="1:6" ht="20.25" customHeight="1" x14ac:dyDescent="0.25">
      <c r="A228" s="1" t="s">
        <v>1</v>
      </c>
      <c r="B228" s="1" t="s">
        <v>9</v>
      </c>
      <c r="C228" s="1" t="s">
        <v>17</v>
      </c>
      <c r="D228" s="9">
        <v>45583</v>
      </c>
      <c r="E228" s="2">
        <v>35870.861257404977</v>
      </c>
      <c r="F228" s="6">
        <v>31496</v>
      </c>
    </row>
    <row r="229" spans="1:6" ht="20.25" customHeight="1" x14ac:dyDescent="0.25">
      <c r="A229" s="1" t="s">
        <v>3</v>
      </c>
      <c r="B229" s="1" t="s">
        <v>13</v>
      </c>
      <c r="C229" s="1" t="s">
        <v>23</v>
      </c>
      <c r="D229" s="9">
        <v>45583</v>
      </c>
      <c r="E229" s="2">
        <v>21559.964633002826</v>
      </c>
      <c r="F229" s="6">
        <v>17586</v>
      </c>
    </row>
    <row r="230" spans="1:6" ht="20.25" customHeight="1" x14ac:dyDescent="0.25">
      <c r="A230" s="1" t="s">
        <v>3</v>
      </c>
      <c r="B230" s="1" t="s">
        <v>18</v>
      </c>
      <c r="C230" s="1" t="s">
        <v>21</v>
      </c>
      <c r="D230" s="9">
        <v>45583</v>
      </c>
      <c r="E230" s="2">
        <v>41946.895537746466</v>
      </c>
      <c r="F230" s="6">
        <v>35006</v>
      </c>
    </row>
    <row r="231" spans="1:6" ht="20.25" customHeight="1" x14ac:dyDescent="0.25">
      <c r="A231" s="1" t="s">
        <v>1</v>
      </c>
      <c r="B231" s="1" t="s">
        <v>9</v>
      </c>
      <c r="C231" s="1" t="s">
        <v>15</v>
      </c>
      <c r="D231" s="9">
        <v>45583</v>
      </c>
      <c r="E231" s="2">
        <v>28809.837732981869</v>
      </c>
      <c r="F231" s="6">
        <v>22739</v>
      </c>
    </row>
    <row r="232" spans="1:6" ht="20.25" customHeight="1" x14ac:dyDescent="0.25">
      <c r="A232" s="1" t="s">
        <v>1</v>
      </c>
      <c r="B232" s="1" t="s">
        <v>12</v>
      </c>
      <c r="C232" s="1" t="s">
        <v>17</v>
      </c>
      <c r="D232" s="9">
        <v>45582</v>
      </c>
      <c r="E232" s="2">
        <v>37456.789916138761</v>
      </c>
      <c r="F232" s="6">
        <v>31432</v>
      </c>
    </row>
    <row r="233" spans="1:6" ht="20.25" customHeight="1" x14ac:dyDescent="0.25">
      <c r="A233" s="1" t="s">
        <v>1</v>
      </c>
      <c r="B233" s="1" t="s">
        <v>22</v>
      </c>
      <c r="C233" s="1" t="s">
        <v>17</v>
      </c>
      <c r="D233" s="9">
        <v>45582</v>
      </c>
      <c r="E233" s="2">
        <v>43648.6846462135</v>
      </c>
      <c r="F233" s="6">
        <v>39060</v>
      </c>
    </row>
    <row r="234" spans="1:6" ht="20.25" customHeight="1" x14ac:dyDescent="0.25">
      <c r="A234" s="1" t="s">
        <v>1</v>
      </c>
      <c r="B234" s="1" t="s">
        <v>16</v>
      </c>
      <c r="C234" s="1" t="s">
        <v>23</v>
      </c>
      <c r="D234" s="9">
        <v>45582</v>
      </c>
      <c r="E234" s="2">
        <v>25989.682429463057</v>
      </c>
      <c r="F234" s="6">
        <v>22993</v>
      </c>
    </row>
    <row r="235" spans="1:6" ht="20.25" customHeight="1" x14ac:dyDescent="0.25">
      <c r="A235" s="1" t="s">
        <v>1</v>
      </c>
      <c r="B235" s="1" t="s">
        <v>13</v>
      </c>
      <c r="C235" s="1" t="s">
        <v>15</v>
      </c>
      <c r="D235" s="9">
        <v>45581</v>
      </c>
      <c r="E235" s="2">
        <v>46247.546397224301</v>
      </c>
      <c r="F235" s="6">
        <v>39365</v>
      </c>
    </row>
    <row r="236" spans="1:6" ht="20.25" customHeight="1" x14ac:dyDescent="0.25">
      <c r="A236" s="1" t="s">
        <v>1</v>
      </c>
      <c r="B236" s="1" t="s">
        <v>16</v>
      </c>
      <c r="C236" s="1" t="s">
        <v>15</v>
      </c>
      <c r="D236" s="9">
        <v>45580</v>
      </c>
      <c r="E236" s="2">
        <v>47408.251305547608</v>
      </c>
      <c r="F236" s="6">
        <v>39374</v>
      </c>
    </row>
    <row r="237" spans="1:6" ht="20.25" customHeight="1" x14ac:dyDescent="0.25">
      <c r="A237" s="1" t="s">
        <v>2</v>
      </c>
      <c r="B237" s="1" t="s">
        <v>19</v>
      </c>
      <c r="C237" s="1" t="s">
        <v>15</v>
      </c>
      <c r="D237" s="9">
        <v>45580</v>
      </c>
      <c r="E237" s="2">
        <v>25405.732477712809</v>
      </c>
      <c r="F237" s="6">
        <v>21549</v>
      </c>
    </row>
    <row r="238" spans="1:6" ht="20.25" customHeight="1" x14ac:dyDescent="0.25">
      <c r="A238" s="1" t="s">
        <v>1</v>
      </c>
      <c r="B238" s="1" t="s">
        <v>20</v>
      </c>
      <c r="C238" s="1" t="s">
        <v>17</v>
      </c>
      <c r="D238" s="9">
        <v>45579</v>
      </c>
      <c r="E238" s="2">
        <v>31891.799475317534</v>
      </c>
      <c r="F238" s="6">
        <v>26386</v>
      </c>
    </row>
    <row r="239" spans="1:6" ht="20.25" customHeight="1" x14ac:dyDescent="0.25">
      <c r="A239" s="1" t="s">
        <v>1</v>
      </c>
      <c r="B239" s="1" t="s">
        <v>9</v>
      </c>
      <c r="C239" s="1" t="s">
        <v>17</v>
      </c>
      <c r="D239" s="9">
        <v>45579</v>
      </c>
      <c r="E239" s="2">
        <v>35765.059756267699</v>
      </c>
      <c r="F239" s="6">
        <v>31492</v>
      </c>
    </row>
    <row r="240" spans="1:6" ht="20.25" customHeight="1" x14ac:dyDescent="0.25">
      <c r="A240" s="1" t="s">
        <v>3</v>
      </c>
      <c r="B240" s="1" t="s">
        <v>13</v>
      </c>
      <c r="C240" s="1" t="s">
        <v>23</v>
      </c>
      <c r="D240" s="9">
        <v>45579</v>
      </c>
      <c r="E240" s="2">
        <v>21053.500043370048</v>
      </c>
      <c r="F240" s="6">
        <v>17582</v>
      </c>
    </row>
    <row r="241" spans="1:6" ht="20.25" customHeight="1" x14ac:dyDescent="0.25">
      <c r="A241" s="1" t="s">
        <v>3</v>
      </c>
      <c r="B241" s="1" t="s">
        <v>18</v>
      </c>
      <c r="C241" s="1" t="s">
        <v>21</v>
      </c>
      <c r="D241" s="9">
        <v>45579</v>
      </c>
      <c r="E241" s="2">
        <v>41064.110731469758</v>
      </c>
      <c r="F241" s="6">
        <v>35002</v>
      </c>
    </row>
    <row r="242" spans="1:6" ht="20.25" customHeight="1" x14ac:dyDescent="0.25">
      <c r="A242" s="1" t="s">
        <v>1</v>
      </c>
      <c r="B242" s="1" t="s">
        <v>14</v>
      </c>
      <c r="C242" s="1" t="s">
        <v>21</v>
      </c>
      <c r="D242" s="9">
        <v>45579</v>
      </c>
      <c r="E242" s="2">
        <v>25535.502788327987</v>
      </c>
      <c r="F242" s="6">
        <v>20594</v>
      </c>
    </row>
    <row r="243" spans="1:6" ht="20.25" customHeight="1" x14ac:dyDescent="0.25">
      <c r="A243" s="1" t="s">
        <v>1</v>
      </c>
      <c r="B243" s="1" t="s">
        <v>14</v>
      </c>
      <c r="C243" s="1" t="s">
        <v>17</v>
      </c>
      <c r="D243" s="9">
        <v>45579</v>
      </c>
      <c r="E243" s="2">
        <v>42910.088380118825</v>
      </c>
      <c r="F243" s="6">
        <v>34609</v>
      </c>
    </row>
    <row r="244" spans="1:6" ht="20.25" customHeight="1" x14ac:dyDescent="0.25">
      <c r="A244" s="1" t="s">
        <v>1</v>
      </c>
      <c r="B244" s="1" t="s">
        <v>20</v>
      </c>
      <c r="C244" s="1" t="s">
        <v>21</v>
      </c>
      <c r="D244" s="9">
        <v>45579</v>
      </c>
      <c r="E244" s="2">
        <v>26386.848104853467</v>
      </c>
      <c r="F244" s="6">
        <v>22008</v>
      </c>
    </row>
    <row r="245" spans="1:6" ht="20.25" customHeight="1" x14ac:dyDescent="0.25">
      <c r="A245" s="1" t="s">
        <v>1</v>
      </c>
      <c r="B245" s="1" t="s">
        <v>11</v>
      </c>
      <c r="C245" s="1" t="s">
        <v>10</v>
      </c>
      <c r="D245" s="9">
        <v>45579</v>
      </c>
      <c r="E245" s="2">
        <v>42505.060263844221</v>
      </c>
      <c r="F245" s="6">
        <v>33077</v>
      </c>
    </row>
    <row r="246" spans="1:6" ht="20.25" customHeight="1" x14ac:dyDescent="0.25">
      <c r="A246" s="1" t="s">
        <v>1</v>
      </c>
      <c r="B246" s="1" t="s">
        <v>18</v>
      </c>
      <c r="C246" s="1" t="s">
        <v>21</v>
      </c>
      <c r="D246" s="9">
        <v>45579</v>
      </c>
      <c r="E246" s="2">
        <v>40784.413644839544</v>
      </c>
      <c r="F246" s="6">
        <v>34827</v>
      </c>
    </row>
    <row r="247" spans="1:6" ht="20.25" customHeight="1" x14ac:dyDescent="0.25">
      <c r="A247" s="1" t="s">
        <v>1</v>
      </c>
      <c r="B247" s="1" t="s">
        <v>16</v>
      </c>
      <c r="C247" s="1" t="s">
        <v>21</v>
      </c>
      <c r="D247" s="9">
        <v>45579</v>
      </c>
      <c r="E247" s="2">
        <v>38815.07653700019</v>
      </c>
      <c r="F247" s="6">
        <v>33341</v>
      </c>
    </row>
    <row r="248" spans="1:6" ht="20.25" customHeight="1" x14ac:dyDescent="0.25">
      <c r="A248" s="1" t="s">
        <v>1</v>
      </c>
      <c r="B248" s="1" t="s">
        <v>16</v>
      </c>
      <c r="C248" s="1" t="s">
        <v>10</v>
      </c>
      <c r="D248" s="9">
        <v>45579</v>
      </c>
      <c r="E248" s="2">
        <v>38801.913409257315</v>
      </c>
      <c r="F248" s="6">
        <v>31138</v>
      </c>
    </row>
    <row r="249" spans="1:6" ht="20.25" customHeight="1" x14ac:dyDescent="0.25">
      <c r="A249" s="1" t="s">
        <v>3</v>
      </c>
      <c r="B249" s="1" t="s">
        <v>14</v>
      </c>
      <c r="C249" s="1" t="s">
        <v>23</v>
      </c>
      <c r="D249" s="9">
        <v>45579</v>
      </c>
      <c r="E249" s="2">
        <v>43509.902916681691</v>
      </c>
      <c r="F249" s="6">
        <v>35357</v>
      </c>
    </row>
    <row r="250" spans="1:6" ht="20.25" customHeight="1" x14ac:dyDescent="0.25">
      <c r="A250" s="1" t="s">
        <v>3</v>
      </c>
      <c r="B250" s="1" t="s">
        <v>20</v>
      </c>
      <c r="C250" s="1" t="s">
        <v>21</v>
      </c>
      <c r="D250" s="9">
        <v>45579</v>
      </c>
      <c r="E250" s="2">
        <v>25137.01723808418</v>
      </c>
      <c r="F250" s="6">
        <v>20939</v>
      </c>
    </row>
    <row r="251" spans="1:6" ht="20.25" customHeight="1" x14ac:dyDescent="0.25">
      <c r="A251" s="1" t="s">
        <v>3</v>
      </c>
      <c r="B251" s="1" t="s">
        <v>16</v>
      </c>
      <c r="C251" s="1" t="s">
        <v>17</v>
      </c>
      <c r="D251" s="9">
        <v>45579</v>
      </c>
      <c r="E251" s="2">
        <v>46138.968567388169</v>
      </c>
      <c r="F251" s="6">
        <v>37887</v>
      </c>
    </row>
    <row r="252" spans="1:6" ht="20.25" customHeight="1" x14ac:dyDescent="0.25">
      <c r="A252" s="1" t="s">
        <v>1</v>
      </c>
      <c r="B252" s="1" t="s">
        <v>16</v>
      </c>
      <c r="C252" s="1" t="s">
        <v>23</v>
      </c>
      <c r="D252" s="9">
        <v>45578</v>
      </c>
      <c r="E252" s="2">
        <v>26481.533452478456</v>
      </c>
      <c r="F252" s="6">
        <v>22989</v>
      </c>
    </row>
    <row r="253" spans="1:6" ht="20.25" customHeight="1" x14ac:dyDescent="0.25">
      <c r="A253" s="1" t="s">
        <v>1</v>
      </c>
      <c r="B253" s="1" t="s">
        <v>13</v>
      </c>
      <c r="C253" s="1" t="s">
        <v>10</v>
      </c>
      <c r="D253" s="9">
        <v>45578</v>
      </c>
      <c r="E253" s="2">
        <v>43384.224204735176</v>
      </c>
      <c r="F253" s="6">
        <v>35444</v>
      </c>
    </row>
    <row r="254" spans="1:6" ht="20.25" customHeight="1" x14ac:dyDescent="0.25">
      <c r="A254" s="1" t="s">
        <v>1</v>
      </c>
      <c r="B254" s="1" t="s">
        <v>22</v>
      </c>
      <c r="C254" s="1" t="s">
        <v>10</v>
      </c>
      <c r="D254" s="9">
        <v>45578</v>
      </c>
      <c r="E254" s="2">
        <v>45170.863706215765</v>
      </c>
      <c r="F254" s="6">
        <v>35723</v>
      </c>
    </row>
    <row r="255" spans="1:6" ht="20.25" customHeight="1" x14ac:dyDescent="0.25">
      <c r="A255" s="1" t="s">
        <v>1</v>
      </c>
      <c r="B255" s="1" t="s">
        <v>9</v>
      </c>
      <c r="C255" s="1" t="s">
        <v>23</v>
      </c>
      <c r="D255" s="9">
        <v>45578</v>
      </c>
      <c r="E255" s="2">
        <v>21150.311251016807</v>
      </c>
      <c r="F255" s="6">
        <v>17241</v>
      </c>
    </row>
    <row r="256" spans="1:6" ht="20.25" customHeight="1" x14ac:dyDescent="0.25">
      <c r="A256" s="1" t="s">
        <v>2</v>
      </c>
      <c r="B256" s="1" t="s">
        <v>13</v>
      </c>
      <c r="C256" s="1" t="s">
        <v>17</v>
      </c>
      <c r="D256" s="9">
        <v>45578</v>
      </c>
      <c r="E256" s="2">
        <v>26155.829807673628</v>
      </c>
      <c r="F256" s="6">
        <v>19893</v>
      </c>
    </row>
    <row r="257" spans="1:6" ht="20.25" customHeight="1" x14ac:dyDescent="0.25">
      <c r="A257" s="1" t="s">
        <v>2</v>
      </c>
      <c r="B257" s="1" t="s">
        <v>12</v>
      </c>
      <c r="C257" s="1" t="s">
        <v>21</v>
      </c>
      <c r="D257" s="9">
        <v>45578</v>
      </c>
      <c r="E257" s="2">
        <v>32091.366057564421</v>
      </c>
      <c r="F257" s="6">
        <v>26783</v>
      </c>
    </row>
    <row r="258" spans="1:6" ht="20.25" customHeight="1" x14ac:dyDescent="0.25">
      <c r="A258" s="1" t="s">
        <v>3</v>
      </c>
      <c r="B258" s="1" t="s">
        <v>19</v>
      </c>
      <c r="C258" s="1" t="s">
        <v>23</v>
      </c>
      <c r="D258" s="9">
        <v>45578</v>
      </c>
      <c r="E258" s="2">
        <v>32105.782549690313</v>
      </c>
      <c r="F258" s="6">
        <v>25750</v>
      </c>
    </row>
    <row r="259" spans="1:6" ht="20.25" customHeight="1" x14ac:dyDescent="0.25">
      <c r="A259" s="1" t="s">
        <v>3</v>
      </c>
      <c r="B259" s="1" t="s">
        <v>22</v>
      </c>
      <c r="C259" s="1" t="s">
        <v>21</v>
      </c>
      <c r="D259" s="9">
        <v>45578</v>
      </c>
      <c r="E259" s="2">
        <v>39836.102988688843</v>
      </c>
      <c r="F259" s="6">
        <v>32136</v>
      </c>
    </row>
    <row r="260" spans="1:6" ht="20.25" customHeight="1" x14ac:dyDescent="0.25">
      <c r="A260" s="1" t="s">
        <v>1</v>
      </c>
      <c r="B260" s="1" t="s">
        <v>20</v>
      </c>
      <c r="C260" s="1" t="s">
        <v>10</v>
      </c>
      <c r="D260" s="9">
        <v>45577</v>
      </c>
      <c r="E260" s="2">
        <v>23915.954240759776</v>
      </c>
      <c r="F260" s="6">
        <v>20087</v>
      </c>
    </row>
    <row r="261" spans="1:6" ht="20.25" customHeight="1" x14ac:dyDescent="0.25">
      <c r="A261" s="1" t="s">
        <v>1</v>
      </c>
      <c r="B261" s="1" t="s">
        <v>16</v>
      </c>
      <c r="C261" s="1" t="s">
        <v>15</v>
      </c>
      <c r="D261" s="9">
        <v>45576</v>
      </c>
      <c r="E261" s="2">
        <v>46036.175234272116</v>
      </c>
      <c r="F261" s="6">
        <v>39370</v>
      </c>
    </row>
    <row r="262" spans="1:6" ht="20.25" customHeight="1" x14ac:dyDescent="0.25">
      <c r="A262" s="1" t="s">
        <v>2</v>
      </c>
      <c r="B262" s="1" t="s">
        <v>19</v>
      </c>
      <c r="C262" s="1" t="s">
        <v>15</v>
      </c>
      <c r="D262" s="9">
        <v>45576</v>
      </c>
      <c r="E262" s="2">
        <v>24881.555906833113</v>
      </c>
      <c r="F262" s="6">
        <v>21545</v>
      </c>
    </row>
    <row r="263" spans="1:6" ht="20.25" customHeight="1" x14ac:dyDescent="0.25">
      <c r="A263" s="1" t="s">
        <v>3</v>
      </c>
      <c r="B263" s="1" t="s">
        <v>14</v>
      </c>
      <c r="C263" s="1" t="s">
        <v>23</v>
      </c>
      <c r="D263" s="9">
        <v>45575</v>
      </c>
      <c r="E263" s="2">
        <v>31557.629900495336</v>
      </c>
      <c r="F263" s="6">
        <v>26588</v>
      </c>
    </row>
    <row r="264" spans="1:6" ht="20.25" customHeight="1" x14ac:dyDescent="0.25">
      <c r="A264" s="1" t="s">
        <v>3</v>
      </c>
      <c r="B264" s="1" t="s">
        <v>18</v>
      </c>
      <c r="C264" s="1" t="s">
        <v>23</v>
      </c>
      <c r="D264" s="9">
        <v>45575</v>
      </c>
      <c r="E264" s="2">
        <v>30930.508504485148</v>
      </c>
      <c r="F264" s="6">
        <v>27345</v>
      </c>
    </row>
    <row r="265" spans="1:6" ht="20.25" customHeight="1" x14ac:dyDescent="0.25">
      <c r="A265" s="1" t="s">
        <v>3</v>
      </c>
      <c r="B265" s="1" t="s">
        <v>19</v>
      </c>
      <c r="C265" s="1" t="s">
        <v>15</v>
      </c>
      <c r="D265" s="9">
        <v>45575</v>
      </c>
      <c r="E265" s="2">
        <v>20494.566755566717</v>
      </c>
      <c r="F265" s="6">
        <v>16252</v>
      </c>
    </row>
    <row r="266" spans="1:6" ht="20.25" customHeight="1" x14ac:dyDescent="0.25">
      <c r="A266" s="1" t="s">
        <v>1</v>
      </c>
      <c r="B266" s="1" t="s">
        <v>12</v>
      </c>
      <c r="C266" s="1" t="s">
        <v>10</v>
      </c>
      <c r="D266" s="9">
        <v>45574</v>
      </c>
      <c r="E266" s="2">
        <v>42491.488896087045</v>
      </c>
      <c r="F266" s="6">
        <v>36588</v>
      </c>
    </row>
    <row r="267" spans="1:6" ht="20.25" customHeight="1" x14ac:dyDescent="0.25">
      <c r="A267" s="1" t="s">
        <v>1</v>
      </c>
      <c r="B267" s="1" t="s">
        <v>11</v>
      </c>
      <c r="C267" s="1" t="s">
        <v>15</v>
      </c>
      <c r="D267" s="9">
        <v>45574</v>
      </c>
      <c r="E267" s="2">
        <v>23045.151207215073</v>
      </c>
      <c r="F267" s="6">
        <v>19069</v>
      </c>
    </row>
    <row r="268" spans="1:6" ht="20.25" customHeight="1" x14ac:dyDescent="0.25">
      <c r="A268" s="1" t="s">
        <v>1</v>
      </c>
      <c r="B268" s="1" t="s">
        <v>16</v>
      </c>
      <c r="C268" s="1" t="s">
        <v>17</v>
      </c>
      <c r="D268" s="9">
        <v>45574</v>
      </c>
      <c r="E268" s="2">
        <v>33329.211689441676</v>
      </c>
      <c r="F268" s="6">
        <v>29108</v>
      </c>
    </row>
    <row r="269" spans="1:6" ht="20.25" customHeight="1" x14ac:dyDescent="0.25">
      <c r="A269" s="1" t="s">
        <v>2</v>
      </c>
      <c r="B269" s="1" t="s">
        <v>19</v>
      </c>
      <c r="C269" s="1" t="s">
        <v>15</v>
      </c>
      <c r="D269" s="9">
        <v>45574</v>
      </c>
      <c r="E269" s="2">
        <v>38442.166519388069</v>
      </c>
      <c r="F269" s="6">
        <v>32902</v>
      </c>
    </row>
    <row r="270" spans="1:6" ht="20.25" customHeight="1" x14ac:dyDescent="0.25">
      <c r="A270" s="1" t="s">
        <v>3</v>
      </c>
      <c r="B270" s="1" t="s">
        <v>11</v>
      </c>
      <c r="C270" s="1" t="s">
        <v>23</v>
      </c>
      <c r="D270" s="9">
        <v>45574</v>
      </c>
      <c r="E270" s="2">
        <v>25593.067196748649</v>
      </c>
      <c r="F270" s="6">
        <v>21833</v>
      </c>
    </row>
    <row r="271" spans="1:6" ht="20.25" customHeight="1" x14ac:dyDescent="0.25">
      <c r="A271" s="1" t="s">
        <v>1</v>
      </c>
      <c r="B271" s="1" t="s">
        <v>20</v>
      </c>
      <c r="C271" s="1" t="s">
        <v>10</v>
      </c>
      <c r="D271" s="9">
        <v>45573</v>
      </c>
      <c r="E271" s="2">
        <v>25288.062710860377</v>
      </c>
      <c r="F271" s="6">
        <v>20083</v>
      </c>
    </row>
    <row r="272" spans="1:6" ht="20.25" customHeight="1" x14ac:dyDescent="0.25">
      <c r="A272" s="1" t="s">
        <v>3</v>
      </c>
      <c r="B272" s="1" t="s">
        <v>14</v>
      </c>
      <c r="C272" s="1" t="s">
        <v>23</v>
      </c>
      <c r="D272" s="9">
        <v>45571</v>
      </c>
      <c r="E272" s="2">
        <v>32470.862052489345</v>
      </c>
      <c r="F272" s="6">
        <v>26584</v>
      </c>
    </row>
    <row r="273" spans="1:6" ht="20.25" customHeight="1" x14ac:dyDescent="0.25">
      <c r="A273" s="1" t="s">
        <v>3</v>
      </c>
      <c r="B273" s="1" t="s">
        <v>18</v>
      </c>
      <c r="C273" s="1" t="s">
        <v>23</v>
      </c>
      <c r="D273" s="9">
        <v>45571</v>
      </c>
      <c r="E273" s="2">
        <v>32721.610542894639</v>
      </c>
      <c r="F273" s="6">
        <v>27341</v>
      </c>
    </row>
    <row r="274" spans="1:6" ht="20.25" customHeight="1" x14ac:dyDescent="0.25">
      <c r="A274" s="1" t="s">
        <v>2</v>
      </c>
      <c r="B274" s="1" t="s">
        <v>16</v>
      </c>
      <c r="C274" s="1" t="s">
        <v>10</v>
      </c>
      <c r="D274" s="9">
        <v>45571</v>
      </c>
      <c r="E274" s="2">
        <v>24258.085110588803</v>
      </c>
      <c r="F274" s="6">
        <v>18668</v>
      </c>
    </row>
    <row r="275" spans="1:6" ht="20.25" customHeight="1" x14ac:dyDescent="0.25">
      <c r="A275" s="1" t="s">
        <v>1</v>
      </c>
      <c r="B275" s="1" t="s">
        <v>12</v>
      </c>
      <c r="C275" s="1" t="s">
        <v>10</v>
      </c>
      <c r="D275" s="9">
        <v>45570</v>
      </c>
      <c r="E275" s="2">
        <v>42377.407934620926</v>
      </c>
      <c r="F275" s="6">
        <v>36584</v>
      </c>
    </row>
    <row r="276" spans="1:6" ht="20.25" customHeight="1" x14ac:dyDescent="0.25">
      <c r="A276" s="1" t="s">
        <v>1</v>
      </c>
      <c r="B276" s="1" t="s">
        <v>11</v>
      </c>
      <c r="C276" s="1" t="s">
        <v>15</v>
      </c>
      <c r="D276" s="9">
        <v>45570</v>
      </c>
      <c r="E276" s="2">
        <v>22390.673005607943</v>
      </c>
      <c r="F276" s="6">
        <v>19065</v>
      </c>
    </row>
    <row r="277" spans="1:6" ht="20.25" customHeight="1" x14ac:dyDescent="0.25">
      <c r="A277" s="1" t="s">
        <v>1</v>
      </c>
      <c r="B277" s="1" t="s">
        <v>16</v>
      </c>
      <c r="C277" s="1" t="s">
        <v>17</v>
      </c>
      <c r="D277" s="9">
        <v>45570</v>
      </c>
      <c r="E277" s="2">
        <v>32819.768946794284</v>
      </c>
      <c r="F277" s="6">
        <v>29104</v>
      </c>
    </row>
    <row r="278" spans="1:6" ht="20.25" customHeight="1" x14ac:dyDescent="0.25">
      <c r="A278" s="1" t="s">
        <v>2</v>
      </c>
      <c r="B278" s="1" t="s">
        <v>19</v>
      </c>
      <c r="C278" s="1" t="s">
        <v>15</v>
      </c>
      <c r="D278" s="9">
        <v>45570</v>
      </c>
      <c r="E278" s="2">
        <v>37964.02465684709</v>
      </c>
      <c r="F278" s="6">
        <v>32898</v>
      </c>
    </row>
    <row r="279" spans="1:6" ht="20.25" customHeight="1" x14ac:dyDescent="0.25">
      <c r="A279" s="1" t="s">
        <v>3</v>
      </c>
      <c r="B279" s="1" t="s">
        <v>11</v>
      </c>
      <c r="C279" s="1" t="s">
        <v>23</v>
      </c>
      <c r="D279" s="9">
        <v>45570</v>
      </c>
      <c r="E279" s="2">
        <v>26607.166116031291</v>
      </c>
      <c r="F279" s="6">
        <v>21829</v>
      </c>
    </row>
    <row r="280" spans="1:6" ht="20.25" customHeight="1" x14ac:dyDescent="0.25">
      <c r="A280" s="1" t="s">
        <v>1</v>
      </c>
      <c r="B280" s="1" t="s">
        <v>20</v>
      </c>
      <c r="C280" s="1" t="s">
        <v>17</v>
      </c>
      <c r="D280" s="9">
        <v>45570</v>
      </c>
      <c r="E280" s="2">
        <v>24321.432531557399</v>
      </c>
      <c r="F280" s="6">
        <v>19606</v>
      </c>
    </row>
    <row r="281" spans="1:6" ht="20.25" customHeight="1" x14ac:dyDescent="0.25">
      <c r="A281" s="1" t="s">
        <v>1</v>
      </c>
      <c r="B281" s="1" t="s">
        <v>11</v>
      </c>
      <c r="C281" s="1" t="s">
        <v>21</v>
      </c>
      <c r="D281" s="9">
        <v>45570</v>
      </c>
      <c r="E281" s="2">
        <v>44951.923937220126</v>
      </c>
      <c r="F281" s="6">
        <v>37917</v>
      </c>
    </row>
    <row r="282" spans="1:6" ht="20.25" customHeight="1" x14ac:dyDescent="0.25">
      <c r="A282" s="1" t="s">
        <v>1</v>
      </c>
      <c r="B282" s="1" t="s">
        <v>18</v>
      </c>
      <c r="C282" s="1" t="s">
        <v>17</v>
      </c>
      <c r="D282" s="9">
        <v>45570</v>
      </c>
      <c r="E282" s="2">
        <v>28100.500998767147</v>
      </c>
      <c r="F282" s="6">
        <v>23987</v>
      </c>
    </row>
    <row r="283" spans="1:6" ht="20.25" customHeight="1" x14ac:dyDescent="0.25">
      <c r="A283" s="1" t="s">
        <v>1</v>
      </c>
      <c r="B283" s="1" t="s">
        <v>16</v>
      </c>
      <c r="C283" s="1" t="s">
        <v>17</v>
      </c>
      <c r="D283" s="9">
        <v>45570</v>
      </c>
      <c r="E283" s="2">
        <v>38740.142981481607</v>
      </c>
      <c r="F283" s="6">
        <v>31974</v>
      </c>
    </row>
    <row r="284" spans="1:6" ht="20.25" customHeight="1" x14ac:dyDescent="0.25">
      <c r="A284" s="1" t="s">
        <v>3</v>
      </c>
      <c r="B284" s="1" t="s">
        <v>14</v>
      </c>
      <c r="C284" s="1" t="s">
        <v>15</v>
      </c>
      <c r="D284" s="9">
        <v>45570</v>
      </c>
      <c r="E284" s="2">
        <v>31575.507917722374</v>
      </c>
      <c r="F284" s="6">
        <v>27044</v>
      </c>
    </row>
    <row r="285" spans="1:6" ht="20.25" customHeight="1" x14ac:dyDescent="0.25">
      <c r="A285" s="1" t="s">
        <v>3</v>
      </c>
      <c r="B285" s="1" t="s">
        <v>16</v>
      </c>
      <c r="C285" s="1" t="s">
        <v>15</v>
      </c>
      <c r="D285" s="9">
        <v>45570</v>
      </c>
      <c r="E285" s="2">
        <v>32436.205421049697</v>
      </c>
      <c r="F285" s="6">
        <v>25969</v>
      </c>
    </row>
    <row r="286" spans="1:6" ht="20.25" customHeight="1" x14ac:dyDescent="0.25">
      <c r="A286" s="1" t="s">
        <v>3</v>
      </c>
      <c r="B286" s="1" t="s">
        <v>12</v>
      </c>
      <c r="C286" s="1" t="s">
        <v>21</v>
      </c>
      <c r="D286" s="9">
        <v>45570</v>
      </c>
      <c r="E286" s="2">
        <v>38445.253787442249</v>
      </c>
      <c r="F286" s="6">
        <v>29162</v>
      </c>
    </row>
    <row r="287" spans="1:6" ht="20.25" customHeight="1" x14ac:dyDescent="0.25">
      <c r="A287" s="1" t="s">
        <v>1</v>
      </c>
      <c r="B287" s="1" t="s">
        <v>22</v>
      </c>
      <c r="C287" s="1" t="s">
        <v>21</v>
      </c>
      <c r="D287" s="9">
        <v>45569</v>
      </c>
      <c r="E287" s="2">
        <v>39494.904108394141</v>
      </c>
      <c r="F287" s="6">
        <v>31797</v>
      </c>
    </row>
    <row r="288" spans="1:6" ht="20.25" customHeight="1" x14ac:dyDescent="0.25">
      <c r="A288" s="1" t="s">
        <v>2</v>
      </c>
      <c r="B288" s="1" t="s">
        <v>19</v>
      </c>
      <c r="C288" s="1" t="s">
        <v>23</v>
      </c>
      <c r="D288" s="9">
        <v>45569</v>
      </c>
      <c r="E288" s="2">
        <v>30710.229721033647</v>
      </c>
      <c r="F288" s="6">
        <v>25405</v>
      </c>
    </row>
    <row r="289" spans="1:6" ht="20.25" customHeight="1" x14ac:dyDescent="0.25">
      <c r="A289" s="1" t="s">
        <v>1</v>
      </c>
      <c r="B289" s="1" t="s">
        <v>12</v>
      </c>
      <c r="C289" s="1" t="s">
        <v>15</v>
      </c>
      <c r="D289" s="9">
        <v>45569</v>
      </c>
      <c r="E289" s="2">
        <v>29480.316286191926</v>
      </c>
      <c r="F289" s="6">
        <v>25737</v>
      </c>
    </row>
    <row r="290" spans="1:6" ht="20.25" customHeight="1" x14ac:dyDescent="0.25">
      <c r="A290" s="1" t="s">
        <v>1</v>
      </c>
      <c r="B290" s="1" t="s">
        <v>12</v>
      </c>
      <c r="C290" s="1" t="s">
        <v>15</v>
      </c>
      <c r="D290" s="9">
        <v>45569</v>
      </c>
      <c r="E290" s="2">
        <v>29142.762703798555</v>
      </c>
      <c r="F290" s="6">
        <v>25338</v>
      </c>
    </row>
    <row r="291" spans="1:6" ht="20.25" customHeight="1" x14ac:dyDescent="0.25">
      <c r="A291" s="1" t="s">
        <v>3</v>
      </c>
      <c r="B291" s="1" t="s">
        <v>9</v>
      </c>
      <c r="C291" s="1" t="s">
        <v>17</v>
      </c>
      <c r="D291" s="9">
        <v>45569</v>
      </c>
      <c r="E291" s="2">
        <v>22661.42847679168</v>
      </c>
      <c r="F291" s="6">
        <v>19262</v>
      </c>
    </row>
    <row r="292" spans="1:6" ht="20.25" customHeight="1" x14ac:dyDescent="0.25">
      <c r="A292" s="1" t="s">
        <v>1</v>
      </c>
      <c r="B292" s="1" t="s">
        <v>14</v>
      </c>
      <c r="C292" s="1" t="s">
        <v>10</v>
      </c>
      <c r="D292" s="9">
        <v>45569</v>
      </c>
      <c r="E292" s="2">
        <v>27972.740847225028</v>
      </c>
      <c r="F292" s="6">
        <v>22949</v>
      </c>
    </row>
    <row r="293" spans="1:6" ht="20.25" customHeight="1" x14ac:dyDescent="0.25">
      <c r="A293" s="1" t="s">
        <v>1</v>
      </c>
      <c r="B293" s="1" t="s">
        <v>16</v>
      </c>
      <c r="C293" s="1" t="s">
        <v>17</v>
      </c>
      <c r="D293" s="9">
        <v>45569</v>
      </c>
      <c r="E293" s="2">
        <v>40675.443113938483</v>
      </c>
      <c r="F293" s="6">
        <v>32927</v>
      </c>
    </row>
    <row r="294" spans="1:6" ht="20.25" customHeight="1" x14ac:dyDescent="0.25">
      <c r="A294" s="1" t="s">
        <v>2</v>
      </c>
      <c r="B294" s="1" t="s">
        <v>13</v>
      </c>
      <c r="C294" s="1" t="s">
        <v>21</v>
      </c>
      <c r="D294" s="9">
        <v>45569</v>
      </c>
      <c r="E294" s="2">
        <v>23531.508792385575</v>
      </c>
      <c r="F294" s="6">
        <v>19129</v>
      </c>
    </row>
    <row r="295" spans="1:6" ht="20.25" customHeight="1" x14ac:dyDescent="0.25">
      <c r="A295" s="1" t="s">
        <v>3</v>
      </c>
      <c r="B295" s="1" t="s">
        <v>14</v>
      </c>
      <c r="C295" s="1" t="s">
        <v>17</v>
      </c>
      <c r="D295" s="9">
        <v>45569</v>
      </c>
      <c r="E295" s="2">
        <v>19963.676556423277</v>
      </c>
      <c r="F295" s="6">
        <v>15558</v>
      </c>
    </row>
    <row r="296" spans="1:6" ht="20.25" customHeight="1" x14ac:dyDescent="0.25">
      <c r="A296" s="1" t="s">
        <v>3</v>
      </c>
      <c r="B296" s="1" t="s">
        <v>18</v>
      </c>
      <c r="C296" s="1" t="s">
        <v>21</v>
      </c>
      <c r="D296" s="9">
        <v>45569</v>
      </c>
      <c r="E296" s="2">
        <v>48268.088766926172</v>
      </c>
      <c r="F296" s="6">
        <v>37923</v>
      </c>
    </row>
    <row r="297" spans="1:6" ht="20.25" customHeight="1" x14ac:dyDescent="0.25">
      <c r="A297" s="1" t="s">
        <v>1</v>
      </c>
      <c r="B297" s="1" t="s">
        <v>19</v>
      </c>
      <c r="C297" s="1" t="s">
        <v>21</v>
      </c>
      <c r="D297" s="9">
        <v>45568</v>
      </c>
      <c r="E297" s="2">
        <v>36891.56864031461</v>
      </c>
      <c r="F297" s="6">
        <v>28862</v>
      </c>
    </row>
    <row r="298" spans="1:6" ht="20.25" customHeight="1" x14ac:dyDescent="0.25">
      <c r="A298" s="1" t="s">
        <v>1</v>
      </c>
      <c r="B298" s="1" t="s">
        <v>9</v>
      </c>
      <c r="C298" s="1" t="s">
        <v>21</v>
      </c>
      <c r="D298" s="9">
        <v>45568</v>
      </c>
      <c r="E298" s="2">
        <v>44752.531131331591</v>
      </c>
      <c r="F298" s="6">
        <v>35701</v>
      </c>
    </row>
    <row r="299" spans="1:6" ht="20.25" customHeight="1" x14ac:dyDescent="0.25">
      <c r="A299" s="1" t="s">
        <v>3</v>
      </c>
      <c r="B299" s="1" t="s">
        <v>16</v>
      </c>
      <c r="C299" s="1" t="s">
        <v>17</v>
      </c>
      <c r="D299" s="9">
        <v>45567</v>
      </c>
      <c r="E299" s="2">
        <v>47048.277250204366</v>
      </c>
      <c r="F299" s="6">
        <v>37511</v>
      </c>
    </row>
    <row r="300" spans="1:6" ht="20.25" customHeight="1" x14ac:dyDescent="0.25">
      <c r="A300" s="1" t="s">
        <v>1</v>
      </c>
      <c r="B300" s="1" t="s">
        <v>20</v>
      </c>
      <c r="C300" s="1" t="s">
        <v>17</v>
      </c>
      <c r="D300" s="9">
        <v>45566</v>
      </c>
      <c r="E300" s="2">
        <v>22987.431984581257</v>
      </c>
      <c r="F300" s="6">
        <v>19602</v>
      </c>
    </row>
    <row r="301" spans="1:6" ht="20.25" customHeight="1" x14ac:dyDescent="0.25">
      <c r="A301" s="1" t="s">
        <v>1</v>
      </c>
      <c r="B301" s="1" t="s">
        <v>11</v>
      </c>
      <c r="C301" s="1" t="s">
        <v>21</v>
      </c>
      <c r="D301" s="9">
        <v>45566</v>
      </c>
      <c r="E301" s="2">
        <v>47226.524848746965</v>
      </c>
      <c r="F301" s="6">
        <v>37913</v>
      </c>
    </row>
    <row r="302" spans="1:6" ht="20.25" customHeight="1" x14ac:dyDescent="0.25">
      <c r="A302" s="1" t="s">
        <v>1</v>
      </c>
      <c r="B302" s="1" t="s">
        <v>18</v>
      </c>
      <c r="C302" s="1" t="s">
        <v>17</v>
      </c>
      <c r="D302" s="9">
        <v>45566</v>
      </c>
      <c r="E302" s="2">
        <v>27564.961951868383</v>
      </c>
      <c r="F302" s="6">
        <v>23983</v>
      </c>
    </row>
    <row r="303" spans="1:6" ht="20.25" customHeight="1" x14ac:dyDescent="0.25">
      <c r="A303" s="1" t="s">
        <v>1</v>
      </c>
      <c r="B303" s="1" t="s">
        <v>16</v>
      </c>
      <c r="C303" s="1" t="s">
        <v>17</v>
      </c>
      <c r="D303" s="9">
        <v>45566</v>
      </c>
      <c r="E303" s="2">
        <v>39051.274042868092</v>
      </c>
      <c r="F303" s="6">
        <v>31970</v>
      </c>
    </row>
    <row r="304" spans="1:6" ht="20.25" customHeight="1" x14ac:dyDescent="0.25">
      <c r="A304" s="1" t="s">
        <v>3</v>
      </c>
      <c r="B304" s="1" t="s">
        <v>14</v>
      </c>
      <c r="C304" s="1" t="s">
        <v>15</v>
      </c>
      <c r="D304" s="9">
        <v>45566</v>
      </c>
      <c r="E304" s="2">
        <v>33665.373524398768</v>
      </c>
      <c r="F304" s="6">
        <v>27040</v>
      </c>
    </row>
    <row r="305" spans="1:6" ht="20.25" customHeight="1" x14ac:dyDescent="0.25">
      <c r="A305" s="1" t="s">
        <v>3</v>
      </c>
      <c r="B305" s="1" t="s">
        <v>16</v>
      </c>
      <c r="C305" s="1" t="s">
        <v>15</v>
      </c>
      <c r="D305" s="9">
        <v>45566</v>
      </c>
      <c r="E305" s="2">
        <v>30061.282525730036</v>
      </c>
      <c r="F305" s="6">
        <v>25965</v>
      </c>
    </row>
    <row r="306" spans="1:6" ht="20.25" customHeight="1" x14ac:dyDescent="0.25">
      <c r="A306" s="1" t="s">
        <v>1</v>
      </c>
      <c r="B306" s="1" t="s">
        <v>11</v>
      </c>
      <c r="C306" s="1" t="s">
        <v>15</v>
      </c>
      <c r="D306" s="9">
        <v>45566</v>
      </c>
      <c r="E306" s="2">
        <v>43840.287058497488</v>
      </c>
      <c r="F306" s="6">
        <v>34937</v>
      </c>
    </row>
    <row r="307" spans="1:6" ht="20.25" customHeight="1" x14ac:dyDescent="0.25">
      <c r="A307" s="1" t="s">
        <v>1</v>
      </c>
      <c r="B307" s="1" t="s">
        <v>16</v>
      </c>
      <c r="C307" s="1" t="s">
        <v>21</v>
      </c>
      <c r="D307" s="9">
        <v>45566</v>
      </c>
      <c r="E307" s="2">
        <v>19679.754349071904</v>
      </c>
      <c r="F307" s="6">
        <v>16544</v>
      </c>
    </row>
    <row r="308" spans="1:6" ht="20.25" customHeight="1" x14ac:dyDescent="0.25">
      <c r="A308" s="1" t="s">
        <v>1</v>
      </c>
      <c r="B308" s="1" t="s">
        <v>22</v>
      </c>
      <c r="C308" s="1" t="s">
        <v>21</v>
      </c>
      <c r="D308" s="9">
        <v>45565</v>
      </c>
      <c r="E308" s="2">
        <v>36681.688072045479</v>
      </c>
      <c r="F308" s="6">
        <v>31793</v>
      </c>
    </row>
    <row r="309" spans="1:6" ht="20.25" customHeight="1" x14ac:dyDescent="0.25">
      <c r="A309" s="1" t="s">
        <v>2</v>
      </c>
      <c r="B309" s="1" t="s">
        <v>19</v>
      </c>
      <c r="C309" s="1" t="s">
        <v>23</v>
      </c>
      <c r="D309" s="9">
        <v>45565</v>
      </c>
      <c r="E309" s="2">
        <v>31112.795284114287</v>
      </c>
      <c r="F309" s="6">
        <v>25401</v>
      </c>
    </row>
    <row r="310" spans="1:6" ht="20.25" customHeight="1" x14ac:dyDescent="0.25">
      <c r="A310" s="1" t="s">
        <v>1</v>
      </c>
      <c r="B310" s="1" t="s">
        <v>12</v>
      </c>
      <c r="C310" s="1" t="s">
        <v>15</v>
      </c>
      <c r="D310" s="9">
        <v>45565</v>
      </c>
      <c r="E310" s="2">
        <v>30121.668314845781</v>
      </c>
      <c r="F310" s="6">
        <v>25733</v>
      </c>
    </row>
    <row r="311" spans="1:6" ht="20.25" customHeight="1" x14ac:dyDescent="0.25">
      <c r="A311" s="1" t="s">
        <v>1</v>
      </c>
      <c r="B311" s="1" t="s">
        <v>12</v>
      </c>
      <c r="C311" s="1" t="s">
        <v>15</v>
      </c>
      <c r="D311" s="9">
        <v>45565</v>
      </c>
      <c r="E311" s="2">
        <v>30884.590478338039</v>
      </c>
      <c r="F311" s="6">
        <v>25334</v>
      </c>
    </row>
    <row r="312" spans="1:6" ht="20.25" customHeight="1" x14ac:dyDescent="0.25">
      <c r="A312" s="1" t="s">
        <v>3</v>
      </c>
      <c r="B312" s="1" t="s">
        <v>9</v>
      </c>
      <c r="C312" s="1" t="s">
        <v>17</v>
      </c>
      <c r="D312" s="9">
        <v>45565</v>
      </c>
      <c r="E312" s="2">
        <v>22788.93496107938</v>
      </c>
      <c r="F312" s="6">
        <v>19258</v>
      </c>
    </row>
    <row r="313" spans="1:6" ht="20.25" customHeight="1" x14ac:dyDescent="0.25">
      <c r="A313" s="1" t="s">
        <v>1</v>
      </c>
      <c r="B313" s="1" t="s">
        <v>22</v>
      </c>
      <c r="C313" s="1" t="s">
        <v>17</v>
      </c>
      <c r="D313" s="9">
        <v>45565</v>
      </c>
      <c r="E313" s="2">
        <v>30542.061127433135</v>
      </c>
      <c r="F313" s="6">
        <v>26673</v>
      </c>
    </row>
    <row r="314" spans="1:6" ht="20.25" customHeight="1" x14ac:dyDescent="0.25">
      <c r="A314" s="1" t="s">
        <v>2</v>
      </c>
      <c r="B314" s="1" t="s">
        <v>12</v>
      </c>
      <c r="C314" s="1" t="s">
        <v>23</v>
      </c>
      <c r="D314" s="9">
        <v>45565</v>
      </c>
      <c r="E314" s="2">
        <v>26686.52817219606</v>
      </c>
      <c r="F314" s="6">
        <v>22383</v>
      </c>
    </row>
    <row r="315" spans="1:6" ht="20.25" customHeight="1" x14ac:dyDescent="0.25">
      <c r="A315" s="1" t="s">
        <v>3</v>
      </c>
      <c r="B315" s="1" t="s">
        <v>18</v>
      </c>
      <c r="C315" s="1" t="s">
        <v>17</v>
      </c>
      <c r="D315" s="9">
        <v>45565</v>
      </c>
      <c r="E315" s="2">
        <v>26134.725707994545</v>
      </c>
      <c r="F315" s="6">
        <v>21534</v>
      </c>
    </row>
    <row r="316" spans="1:6" ht="20.25" customHeight="1" x14ac:dyDescent="0.25">
      <c r="A316" s="1" t="s">
        <v>1</v>
      </c>
      <c r="B316" s="1" t="s">
        <v>12</v>
      </c>
      <c r="C316" s="1" t="s">
        <v>21</v>
      </c>
      <c r="D316" s="9">
        <v>45564</v>
      </c>
      <c r="E316" s="2">
        <v>43714.076005545088</v>
      </c>
      <c r="F316" s="6">
        <v>35476</v>
      </c>
    </row>
    <row r="317" spans="1:6" ht="20.25" customHeight="1" x14ac:dyDescent="0.25">
      <c r="A317" s="1" t="s">
        <v>1</v>
      </c>
      <c r="B317" s="1" t="s">
        <v>11</v>
      </c>
      <c r="C317" s="1" t="s">
        <v>10</v>
      </c>
      <c r="D317" s="9">
        <v>45564</v>
      </c>
      <c r="E317" s="2">
        <v>34347.58313977834</v>
      </c>
      <c r="F317" s="6">
        <v>27375</v>
      </c>
    </row>
    <row r="318" spans="1:6" ht="20.25" customHeight="1" x14ac:dyDescent="0.25">
      <c r="A318" s="1" t="s">
        <v>1</v>
      </c>
      <c r="B318" s="1" t="s">
        <v>18</v>
      </c>
      <c r="C318" s="1" t="s">
        <v>21</v>
      </c>
      <c r="D318" s="9">
        <v>45564</v>
      </c>
      <c r="E318" s="2">
        <v>21706.891570029486</v>
      </c>
      <c r="F318" s="6">
        <v>17555</v>
      </c>
    </row>
    <row r="319" spans="1:6" ht="20.25" customHeight="1" x14ac:dyDescent="0.25">
      <c r="A319" s="1" t="s">
        <v>3</v>
      </c>
      <c r="B319" s="1" t="s">
        <v>13</v>
      </c>
      <c r="C319" s="1" t="s">
        <v>21</v>
      </c>
      <c r="D319" s="9">
        <v>45564</v>
      </c>
      <c r="E319" s="2">
        <v>37946.508131657269</v>
      </c>
      <c r="F319" s="6">
        <v>32170</v>
      </c>
    </row>
    <row r="320" spans="1:6" ht="20.25" customHeight="1" x14ac:dyDescent="0.25">
      <c r="A320" s="1" t="s">
        <v>3</v>
      </c>
      <c r="B320" s="1" t="s">
        <v>11</v>
      </c>
      <c r="C320" s="1" t="s">
        <v>10</v>
      </c>
      <c r="D320" s="9">
        <v>45564</v>
      </c>
      <c r="E320" s="2">
        <v>19976.702671643037</v>
      </c>
      <c r="F320" s="6">
        <v>16456</v>
      </c>
    </row>
    <row r="321" spans="1:6" ht="20.25" customHeight="1" x14ac:dyDescent="0.25">
      <c r="A321" s="1" t="s">
        <v>1</v>
      </c>
      <c r="B321" s="1" t="s">
        <v>12</v>
      </c>
      <c r="C321" s="1" t="s">
        <v>23</v>
      </c>
      <c r="D321" s="9">
        <v>45564</v>
      </c>
      <c r="E321" s="2">
        <v>36052.018932677922</v>
      </c>
      <c r="F321" s="6">
        <v>29744</v>
      </c>
    </row>
    <row r="322" spans="1:6" ht="20.25" customHeight="1" x14ac:dyDescent="0.25">
      <c r="A322" s="1" t="s">
        <v>1</v>
      </c>
      <c r="B322" s="1" t="s">
        <v>18</v>
      </c>
      <c r="C322" s="1" t="s">
        <v>15</v>
      </c>
      <c r="D322" s="9">
        <v>45564</v>
      </c>
      <c r="E322" s="2">
        <v>34386.636909309978</v>
      </c>
      <c r="F322" s="6">
        <v>27931</v>
      </c>
    </row>
    <row r="323" spans="1:6" ht="20.25" customHeight="1" x14ac:dyDescent="0.25">
      <c r="A323" s="1" t="s">
        <v>1</v>
      </c>
      <c r="B323" s="1" t="s">
        <v>18</v>
      </c>
      <c r="C323" s="1" t="s">
        <v>15</v>
      </c>
      <c r="D323" s="9">
        <v>45564</v>
      </c>
      <c r="E323" s="2">
        <v>43872.7820982427</v>
      </c>
      <c r="F323" s="6">
        <v>33193</v>
      </c>
    </row>
    <row r="324" spans="1:6" ht="20.25" customHeight="1" x14ac:dyDescent="0.25">
      <c r="A324" s="1" t="s">
        <v>1</v>
      </c>
      <c r="B324" s="1" t="s">
        <v>13</v>
      </c>
      <c r="C324" s="1" t="s">
        <v>15</v>
      </c>
      <c r="D324" s="9">
        <v>45563</v>
      </c>
      <c r="E324" s="2">
        <v>37177.52347003061</v>
      </c>
      <c r="F324" s="6">
        <v>31967</v>
      </c>
    </row>
    <row r="325" spans="1:6" ht="20.25" customHeight="1" x14ac:dyDescent="0.25">
      <c r="A325" s="1" t="s">
        <v>3</v>
      </c>
      <c r="B325" s="1" t="s">
        <v>12</v>
      </c>
      <c r="C325" s="1" t="s">
        <v>21</v>
      </c>
      <c r="D325" s="9">
        <v>45563</v>
      </c>
      <c r="E325" s="2">
        <v>37468.399699606714</v>
      </c>
      <c r="F325" s="6">
        <v>29342</v>
      </c>
    </row>
    <row r="326" spans="1:6" ht="20.25" customHeight="1" x14ac:dyDescent="0.25">
      <c r="A326" s="1" t="s">
        <v>3</v>
      </c>
      <c r="B326" s="1" t="s">
        <v>9</v>
      </c>
      <c r="C326" s="1" t="s">
        <v>23</v>
      </c>
      <c r="D326" s="9">
        <v>45563</v>
      </c>
      <c r="E326" s="2">
        <v>19210.30590901032</v>
      </c>
      <c r="F326" s="6">
        <v>15631</v>
      </c>
    </row>
    <row r="327" spans="1:6" ht="20.25" customHeight="1" x14ac:dyDescent="0.25">
      <c r="A327" s="1" t="s">
        <v>1</v>
      </c>
      <c r="B327" s="1" t="s">
        <v>11</v>
      </c>
      <c r="C327" s="1" t="s">
        <v>15</v>
      </c>
      <c r="D327" s="9">
        <v>45562</v>
      </c>
      <c r="E327" s="2">
        <v>43387.548031989623</v>
      </c>
      <c r="F327" s="6">
        <v>34933</v>
      </c>
    </row>
    <row r="328" spans="1:6" ht="20.25" customHeight="1" x14ac:dyDescent="0.25">
      <c r="A328" s="1" t="s">
        <v>1</v>
      </c>
      <c r="B328" s="1" t="s">
        <v>16</v>
      </c>
      <c r="C328" s="1" t="s">
        <v>21</v>
      </c>
      <c r="D328" s="9">
        <v>45562</v>
      </c>
      <c r="E328" s="2">
        <v>19017.016831134122</v>
      </c>
      <c r="F328" s="6">
        <v>16540</v>
      </c>
    </row>
    <row r="329" spans="1:6" ht="20.25" customHeight="1" x14ac:dyDescent="0.25">
      <c r="A329" s="1" t="s">
        <v>1</v>
      </c>
      <c r="B329" s="1" t="s">
        <v>18</v>
      </c>
      <c r="C329" s="1" t="s">
        <v>17</v>
      </c>
      <c r="D329" s="9">
        <v>45562</v>
      </c>
      <c r="E329" s="2">
        <v>48026.278463738825</v>
      </c>
      <c r="F329" s="6">
        <v>39084</v>
      </c>
    </row>
    <row r="330" spans="1:6" ht="20.25" customHeight="1" x14ac:dyDescent="0.25">
      <c r="A330" s="1" t="s">
        <v>1</v>
      </c>
      <c r="B330" s="1" t="s">
        <v>9</v>
      </c>
      <c r="C330" s="1" t="s">
        <v>21</v>
      </c>
      <c r="D330" s="9">
        <v>45562</v>
      </c>
      <c r="E330" s="2">
        <v>37280.324885598209</v>
      </c>
      <c r="F330" s="6">
        <v>30857</v>
      </c>
    </row>
    <row r="331" spans="1:6" ht="20.25" customHeight="1" x14ac:dyDescent="0.25">
      <c r="A331" s="1" t="s">
        <v>3</v>
      </c>
      <c r="B331" s="1" t="s">
        <v>16</v>
      </c>
      <c r="C331" s="1" t="s">
        <v>21</v>
      </c>
      <c r="D331" s="9">
        <v>45562</v>
      </c>
      <c r="E331" s="2">
        <v>41760.808539373844</v>
      </c>
      <c r="F331" s="6">
        <v>32924</v>
      </c>
    </row>
    <row r="332" spans="1:6" ht="20.25" customHeight="1" x14ac:dyDescent="0.25">
      <c r="A332" s="1" t="s">
        <v>1</v>
      </c>
      <c r="B332" s="1" t="s">
        <v>22</v>
      </c>
      <c r="C332" s="1" t="s">
        <v>17</v>
      </c>
      <c r="D332" s="9">
        <v>45561</v>
      </c>
      <c r="E332" s="2">
        <v>30753.970988112393</v>
      </c>
      <c r="F332" s="6">
        <v>26669</v>
      </c>
    </row>
    <row r="333" spans="1:6" ht="20.25" customHeight="1" x14ac:dyDescent="0.25">
      <c r="A333" s="1" t="s">
        <v>2</v>
      </c>
      <c r="B333" s="1" t="s">
        <v>12</v>
      </c>
      <c r="C333" s="1" t="s">
        <v>23</v>
      </c>
      <c r="D333" s="9">
        <v>45561</v>
      </c>
      <c r="E333" s="2">
        <v>25729.649704141804</v>
      </c>
      <c r="F333" s="6">
        <v>22379</v>
      </c>
    </row>
    <row r="334" spans="1:6" ht="20.25" customHeight="1" x14ac:dyDescent="0.25">
      <c r="A334" s="1" t="s">
        <v>1</v>
      </c>
      <c r="B334" s="1" t="s">
        <v>22</v>
      </c>
      <c r="C334" s="1" t="s">
        <v>15</v>
      </c>
      <c r="D334" s="9">
        <v>45561</v>
      </c>
      <c r="E334" s="2">
        <v>43085.760490059969</v>
      </c>
      <c r="F334" s="6">
        <v>33272</v>
      </c>
    </row>
    <row r="335" spans="1:6" ht="20.25" customHeight="1" x14ac:dyDescent="0.25">
      <c r="A335" s="1" t="s">
        <v>3</v>
      </c>
      <c r="B335" s="1" t="s">
        <v>12</v>
      </c>
      <c r="C335" s="1" t="s">
        <v>17</v>
      </c>
      <c r="D335" s="9">
        <v>45561</v>
      </c>
      <c r="E335" s="2">
        <v>31907.740190785586</v>
      </c>
      <c r="F335" s="6">
        <v>25482</v>
      </c>
    </row>
    <row r="336" spans="1:6" ht="20.25" customHeight="1" x14ac:dyDescent="0.25">
      <c r="A336" s="1" t="s">
        <v>3</v>
      </c>
      <c r="B336" s="1" t="s">
        <v>13</v>
      </c>
      <c r="C336" s="1" t="s">
        <v>15</v>
      </c>
      <c r="D336" s="9">
        <v>45561</v>
      </c>
      <c r="E336" s="2">
        <v>26231.559780871881</v>
      </c>
      <c r="F336" s="6">
        <v>21584</v>
      </c>
    </row>
    <row r="337" spans="1:6" ht="20.25" customHeight="1" x14ac:dyDescent="0.25">
      <c r="A337" s="1" t="s">
        <v>1</v>
      </c>
      <c r="B337" s="1" t="s">
        <v>12</v>
      </c>
      <c r="C337" s="1" t="s">
        <v>21</v>
      </c>
      <c r="D337" s="9">
        <v>45560</v>
      </c>
      <c r="E337" s="2">
        <v>43917.889875698296</v>
      </c>
      <c r="F337" s="6">
        <v>35472</v>
      </c>
    </row>
    <row r="338" spans="1:6" ht="20.25" customHeight="1" x14ac:dyDescent="0.25">
      <c r="A338" s="1" t="s">
        <v>1</v>
      </c>
      <c r="B338" s="1" t="s">
        <v>11</v>
      </c>
      <c r="C338" s="1" t="s">
        <v>10</v>
      </c>
      <c r="D338" s="9">
        <v>45560</v>
      </c>
      <c r="E338" s="2">
        <v>31643.978430089301</v>
      </c>
      <c r="F338" s="6">
        <v>27371</v>
      </c>
    </row>
    <row r="339" spans="1:6" ht="20.25" customHeight="1" x14ac:dyDescent="0.25">
      <c r="A339" s="1" t="s">
        <v>1</v>
      </c>
      <c r="B339" s="1" t="s">
        <v>18</v>
      </c>
      <c r="C339" s="1" t="s">
        <v>21</v>
      </c>
      <c r="D339" s="9">
        <v>45560</v>
      </c>
      <c r="E339" s="2">
        <v>21601.763592350166</v>
      </c>
      <c r="F339" s="6">
        <v>17551</v>
      </c>
    </row>
    <row r="340" spans="1:6" ht="20.25" customHeight="1" x14ac:dyDescent="0.25">
      <c r="A340" s="1" t="s">
        <v>3</v>
      </c>
      <c r="B340" s="1" t="s">
        <v>13</v>
      </c>
      <c r="C340" s="1" t="s">
        <v>21</v>
      </c>
      <c r="D340" s="9">
        <v>45560</v>
      </c>
      <c r="E340" s="2">
        <v>39646.876684036433</v>
      </c>
      <c r="F340" s="6">
        <v>32166</v>
      </c>
    </row>
    <row r="341" spans="1:6" ht="20.25" customHeight="1" x14ac:dyDescent="0.25">
      <c r="A341" s="1" t="s">
        <v>3</v>
      </c>
      <c r="B341" s="1" t="s">
        <v>11</v>
      </c>
      <c r="C341" s="1" t="s">
        <v>10</v>
      </c>
      <c r="D341" s="9">
        <v>45560</v>
      </c>
      <c r="E341" s="2">
        <v>19643.040226816727</v>
      </c>
      <c r="F341" s="6">
        <v>16452</v>
      </c>
    </row>
    <row r="342" spans="1:6" ht="20.25" customHeight="1" x14ac:dyDescent="0.25">
      <c r="A342" s="1" t="s">
        <v>1</v>
      </c>
      <c r="B342" s="1" t="s">
        <v>20</v>
      </c>
      <c r="C342" s="1" t="s">
        <v>15</v>
      </c>
      <c r="D342" s="9">
        <v>45560</v>
      </c>
      <c r="E342" s="2">
        <v>34030.264938948967</v>
      </c>
      <c r="F342" s="6">
        <v>27931</v>
      </c>
    </row>
    <row r="343" spans="1:6" ht="20.25" customHeight="1" x14ac:dyDescent="0.25">
      <c r="A343" s="1" t="s">
        <v>1</v>
      </c>
      <c r="B343" s="1" t="s">
        <v>11</v>
      </c>
      <c r="C343" s="1" t="s">
        <v>23</v>
      </c>
      <c r="D343" s="9">
        <v>45560</v>
      </c>
      <c r="E343" s="2">
        <v>40117.378867038606</v>
      </c>
      <c r="F343" s="6">
        <v>34289</v>
      </c>
    </row>
    <row r="344" spans="1:6" ht="20.25" customHeight="1" x14ac:dyDescent="0.25">
      <c r="A344" s="1" t="s">
        <v>1</v>
      </c>
      <c r="B344" s="1" t="s">
        <v>18</v>
      </c>
      <c r="C344" s="1" t="s">
        <v>10</v>
      </c>
      <c r="D344" s="9">
        <v>45560</v>
      </c>
      <c r="E344" s="2">
        <v>43790.786805481097</v>
      </c>
      <c r="F344" s="6">
        <v>36230</v>
      </c>
    </row>
    <row r="345" spans="1:6" ht="20.25" customHeight="1" x14ac:dyDescent="0.25">
      <c r="A345" s="1" t="s">
        <v>1</v>
      </c>
      <c r="B345" s="1" t="s">
        <v>22</v>
      </c>
      <c r="C345" s="1" t="s">
        <v>10</v>
      </c>
      <c r="D345" s="9">
        <v>45560</v>
      </c>
      <c r="E345" s="2">
        <v>31867.82579405043</v>
      </c>
      <c r="F345" s="6">
        <v>27097</v>
      </c>
    </row>
    <row r="346" spans="1:6" ht="20.25" customHeight="1" x14ac:dyDescent="0.25">
      <c r="A346" s="1" t="s">
        <v>1</v>
      </c>
      <c r="B346" s="1" t="s">
        <v>9</v>
      </c>
      <c r="C346" s="1" t="s">
        <v>17</v>
      </c>
      <c r="D346" s="9">
        <v>45560</v>
      </c>
      <c r="E346" s="2">
        <v>29731.448963767947</v>
      </c>
      <c r="F346" s="6">
        <v>22567</v>
      </c>
    </row>
    <row r="347" spans="1:6" ht="20.25" customHeight="1" x14ac:dyDescent="0.25">
      <c r="A347" s="1" t="s">
        <v>3</v>
      </c>
      <c r="B347" s="1" t="s">
        <v>16</v>
      </c>
      <c r="C347" s="1" t="s">
        <v>21</v>
      </c>
      <c r="D347" s="9">
        <v>45559</v>
      </c>
      <c r="E347" s="2">
        <v>49084.003769608171</v>
      </c>
      <c r="F347" s="6">
        <v>37293</v>
      </c>
    </row>
    <row r="348" spans="1:6" ht="20.25" customHeight="1" x14ac:dyDescent="0.25">
      <c r="A348" s="1" t="s">
        <v>1</v>
      </c>
      <c r="B348" s="1" t="s">
        <v>12</v>
      </c>
      <c r="C348" s="1" t="s">
        <v>21</v>
      </c>
      <c r="D348" s="9">
        <v>45558</v>
      </c>
      <c r="E348" s="2">
        <v>36456.976753461728</v>
      </c>
      <c r="F348" s="6">
        <v>29828</v>
      </c>
    </row>
    <row r="349" spans="1:6" ht="20.25" customHeight="1" x14ac:dyDescent="0.25">
      <c r="A349" s="1" t="s">
        <v>3</v>
      </c>
      <c r="B349" s="1" t="s">
        <v>11</v>
      </c>
      <c r="C349" s="1" t="s">
        <v>10</v>
      </c>
      <c r="D349" s="9">
        <v>45558</v>
      </c>
      <c r="E349" s="2">
        <v>29253.545490406799</v>
      </c>
      <c r="F349" s="6">
        <v>22905</v>
      </c>
    </row>
    <row r="350" spans="1:6" ht="20.25" customHeight="1" x14ac:dyDescent="0.25">
      <c r="A350" s="1" t="s">
        <v>3</v>
      </c>
      <c r="B350" s="1" t="s">
        <v>12</v>
      </c>
      <c r="C350" s="1" t="s">
        <v>21</v>
      </c>
      <c r="D350" s="9">
        <v>45557</v>
      </c>
      <c r="E350" s="2">
        <v>19461.43353100682</v>
      </c>
      <c r="F350" s="6">
        <v>16043</v>
      </c>
    </row>
    <row r="351" spans="1:6" ht="20.25" customHeight="1" x14ac:dyDescent="0.25">
      <c r="A351" s="1" t="s">
        <v>1</v>
      </c>
      <c r="B351" s="1" t="s">
        <v>20</v>
      </c>
      <c r="C351" s="1" t="s">
        <v>15</v>
      </c>
      <c r="D351" s="9">
        <v>45556</v>
      </c>
      <c r="E351" s="2">
        <v>33032.419807720362</v>
      </c>
      <c r="F351" s="6">
        <v>27927</v>
      </c>
    </row>
    <row r="352" spans="1:6" ht="20.25" customHeight="1" x14ac:dyDescent="0.25">
      <c r="A352" s="1" t="s">
        <v>1</v>
      </c>
      <c r="B352" s="1" t="s">
        <v>11</v>
      </c>
      <c r="C352" s="1" t="s">
        <v>23</v>
      </c>
      <c r="D352" s="9">
        <v>45556</v>
      </c>
      <c r="E352" s="2">
        <v>40864.735062284366</v>
      </c>
      <c r="F352" s="6">
        <v>34285</v>
      </c>
    </row>
    <row r="353" spans="1:6" ht="20.25" customHeight="1" x14ac:dyDescent="0.25">
      <c r="A353" s="1" t="s">
        <v>1</v>
      </c>
      <c r="B353" s="1" t="s">
        <v>18</v>
      </c>
      <c r="C353" s="1" t="s">
        <v>10</v>
      </c>
      <c r="D353" s="9">
        <v>45556</v>
      </c>
      <c r="E353" s="2">
        <v>45198.1048635275</v>
      </c>
      <c r="F353" s="6">
        <v>36226</v>
      </c>
    </row>
    <row r="354" spans="1:6" ht="20.25" customHeight="1" x14ac:dyDescent="0.25">
      <c r="A354" s="1" t="s">
        <v>2</v>
      </c>
      <c r="B354" s="1" t="s">
        <v>19</v>
      </c>
      <c r="C354" s="1" t="s">
        <v>17</v>
      </c>
      <c r="D354" s="9">
        <v>45556</v>
      </c>
      <c r="E354" s="2">
        <v>39006.398406777174</v>
      </c>
      <c r="F354" s="6">
        <v>33620</v>
      </c>
    </row>
    <row r="355" spans="1:6" ht="20.25" customHeight="1" x14ac:dyDescent="0.25">
      <c r="A355" s="1" t="s">
        <v>1</v>
      </c>
      <c r="B355" s="1" t="s">
        <v>12</v>
      </c>
      <c r="C355" s="1" t="s">
        <v>21</v>
      </c>
      <c r="D355" s="9">
        <v>45554</v>
      </c>
      <c r="E355" s="2">
        <v>34585.161494716674</v>
      </c>
      <c r="F355" s="6">
        <v>29824</v>
      </c>
    </row>
    <row r="356" spans="1:6" ht="20.25" customHeight="1" x14ac:dyDescent="0.25">
      <c r="A356" s="1" t="s">
        <v>2</v>
      </c>
      <c r="B356" s="1" t="s">
        <v>19</v>
      </c>
      <c r="C356" s="1" t="s">
        <v>17</v>
      </c>
      <c r="D356" s="9">
        <v>45552</v>
      </c>
      <c r="E356" s="2">
        <v>39564.527946372364</v>
      </c>
      <c r="F356" s="6">
        <v>33616</v>
      </c>
    </row>
    <row r="357" spans="1:6" ht="20.25" customHeight="1" x14ac:dyDescent="0.25">
      <c r="A357" s="1" t="s">
        <v>3</v>
      </c>
      <c r="B357" s="1" t="s">
        <v>22</v>
      </c>
      <c r="C357" s="1" t="s">
        <v>21</v>
      </c>
      <c r="D357" s="9">
        <v>45551</v>
      </c>
      <c r="E357" s="2">
        <v>49692.097329247539</v>
      </c>
      <c r="F357" s="6">
        <v>40660</v>
      </c>
    </row>
    <row r="358" spans="1:6" ht="20.25" customHeight="1" x14ac:dyDescent="0.25">
      <c r="A358" s="1" t="s">
        <v>3</v>
      </c>
      <c r="B358" s="1" t="s">
        <v>14</v>
      </c>
      <c r="C358" s="1" t="s">
        <v>23</v>
      </c>
      <c r="D358" s="9">
        <v>45550</v>
      </c>
      <c r="E358" s="2">
        <v>24158.244269973733</v>
      </c>
      <c r="F358" s="6">
        <v>20260</v>
      </c>
    </row>
    <row r="359" spans="1:6" ht="20.25" customHeight="1" x14ac:dyDescent="0.25">
      <c r="A359" s="1" t="s">
        <v>2</v>
      </c>
      <c r="B359" s="1" t="s">
        <v>13</v>
      </c>
      <c r="C359" s="1" t="s">
        <v>17</v>
      </c>
      <c r="D359" s="9">
        <v>45549</v>
      </c>
      <c r="E359" s="2">
        <v>44264.043055415743</v>
      </c>
      <c r="F359" s="6">
        <v>35230</v>
      </c>
    </row>
    <row r="360" spans="1:6" ht="20.25" customHeight="1" x14ac:dyDescent="0.25">
      <c r="A360" s="1" t="s">
        <v>1</v>
      </c>
      <c r="B360" s="1" t="s">
        <v>20</v>
      </c>
      <c r="C360" s="1" t="s">
        <v>15</v>
      </c>
      <c r="D360" s="9">
        <v>45548</v>
      </c>
      <c r="E360" s="2">
        <v>31861.183855537503</v>
      </c>
      <c r="F360" s="6">
        <v>27461</v>
      </c>
    </row>
    <row r="361" spans="1:6" ht="20.25" customHeight="1" x14ac:dyDescent="0.25">
      <c r="A361" s="1" t="s">
        <v>3</v>
      </c>
      <c r="B361" s="1" t="s">
        <v>22</v>
      </c>
      <c r="C361" s="1" t="s">
        <v>21</v>
      </c>
      <c r="D361" s="9">
        <v>45547</v>
      </c>
      <c r="E361" s="2">
        <v>50782.541881704557</v>
      </c>
      <c r="F361" s="6">
        <v>40656</v>
      </c>
    </row>
    <row r="362" spans="1:6" ht="20.25" customHeight="1" x14ac:dyDescent="0.25">
      <c r="A362" s="1" t="s">
        <v>3</v>
      </c>
      <c r="B362" s="1" t="s">
        <v>14</v>
      </c>
      <c r="C362" s="1" t="s">
        <v>23</v>
      </c>
      <c r="D362" s="9">
        <v>45546</v>
      </c>
      <c r="E362" s="2">
        <v>24511.077666738303</v>
      </c>
      <c r="F362" s="6">
        <v>20256</v>
      </c>
    </row>
    <row r="363" spans="1:6" ht="20.25" customHeight="1" x14ac:dyDescent="0.25">
      <c r="A363" s="1" t="s">
        <v>3</v>
      </c>
      <c r="B363" s="1" t="s">
        <v>22</v>
      </c>
      <c r="C363" s="1" t="s">
        <v>21</v>
      </c>
      <c r="D363" s="9">
        <v>45545</v>
      </c>
      <c r="E363" s="2">
        <v>28886.701962807438</v>
      </c>
      <c r="F363" s="6">
        <v>24042</v>
      </c>
    </row>
    <row r="364" spans="1:6" ht="20.25" customHeight="1" x14ac:dyDescent="0.25">
      <c r="A364" s="1" t="s">
        <v>1</v>
      </c>
      <c r="B364" s="1" t="s">
        <v>20</v>
      </c>
      <c r="C364" s="1" t="s">
        <v>17</v>
      </c>
      <c r="D364" s="9">
        <v>45543</v>
      </c>
      <c r="E364" s="2">
        <v>41839.152229662119</v>
      </c>
      <c r="F364" s="6">
        <v>33658</v>
      </c>
    </row>
    <row r="365" spans="1:6" ht="20.25" customHeight="1" x14ac:dyDescent="0.25">
      <c r="A365" s="1" t="s">
        <v>1</v>
      </c>
      <c r="B365" s="1" t="s">
        <v>20</v>
      </c>
      <c r="C365" s="1" t="s">
        <v>23</v>
      </c>
      <c r="D365" s="9">
        <v>45542</v>
      </c>
      <c r="E365" s="2">
        <v>27264.554831009958</v>
      </c>
      <c r="F365" s="6">
        <v>23625</v>
      </c>
    </row>
    <row r="366" spans="1:6" ht="20.25" customHeight="1" x14ac:dyDescent="0.25">
      <c r="A366" s="1" t="s">
        <v>1</v>
      </c>
      <c r="B366" s="1" t="s">
        <v>12</v>
      </c>
      <c r="C366" s="1" t="s">
        <v>15</v>
      </c>
      <c r="D366" s="9">
        <v>45542</v>
      </c>
      <c r="E366" s="2">
        <v>37366.795978445582</v>
      </c>
      <c r="F366" s="6">
        <v>29452</v>
      </c>
    </row>
    <row r="367" spans="1:6" ht="20.25" customHeight="1" x14ac:dyDescent="0.25">
      <c r="A367" s="1" t="s">
        <v>3</v>
      </c>
      <c r="B367" s="1" t="s">
        <v>22</v>
      </c>
      <c r="C367" s="1" t="s">
        <v>23</v>
      </c>
      <c r="D367" s="9">
        <v>45542</v>
      </c>
      <c r="E367" s="2">
        <v>38391.394910279414</v>
      </c>
      <c r="F367" s="6">
        <v>31132</v>
      </c>
    </row>
    <row r="368" spans="1:6" ht="20.25" customHeight="1" x14ac:dyDescent="0.25">
      <c r="A368" s="1" t="s">
        <v>3</v>
      </c>
      <c r="B368" s="1" t="s">
        <v>22</v>
      </c>
      <c r="C368" s="1" t="s">
        <v>21</v>
      </c>
      <c r="D368" s="9">
        <v>45541</v>
      </c>
      <c r="E368" s="2">
        <v>29463.896653456766</v>
      </c>
      <c r="F368" s="6">
        <v>24038</v>
      </c>
    </row>
    <row r="369" spans="1:6" ht="20.25" customHeight="1" x14ac:dyDescent="0.25">
      <c r="A369" s="1" t="s">
        <v>1</v>
      </c>
      <c r="B369" s="1" t="s">
        <v>18</v>
      </c>
      <c r="C369" s="1" t="s">
        <v>15</v>
      </c>
      <c r="D369" s="9">
        <v>45541</v>
      </c>
      <c r="E369" s="2">
        <v>41861.473755798157</v>
      </c>
      <c r="F369" s="6">
        <v>33231</v>
      </c>
    </row>
    <row r="370" spans="1:6" ht="20.25" customHeight="1" x14ac:dyDescent="0.25">
      <c r="A370" s="1" t="s">
        <v>3</v>
      </c>
      <c r="B370" s="1" t="s">
        <v>20</v>
      </c>
      <c r="C370" s="1" t="s">
        <v>17</v>
      </c>
      <c r="D370" s="9">
        <v>45541</v>
      </c>
      <c r="E370" s="2">
        <v>30797.728577087342</v>
      </c>
      <c r="F370" s="6">
        <v>25682</v>
      </c>
    </row>
    <row r="371" spans="1:6" ht="20.25" customHeight="1" x14ac:dyDescent="0.25">
      <c r="A371" s="1" t="s">
        <v>3</v>
      </c>
      <c r="B371" s="1" t="s">
        <v>16</v>
      </c>
      <c r="C371" s="1" t="s">
        <v>21</v>
      </c>
      <c r="D371" s="9">
        <v>45541</v>
      </c>
      <c r="E371" s="2">
        <v>33515.542026534007</v>
      </c>
      <c r="F371" s="6">
        <v>26760</v>
      </c>
    </row>
    <row r="372" spans="1:6" ht="20.25" customHeight="1" x14ac:dyDescent="0.25">
      <c r="A372" s="1" t="s">
        <v>1</v>
      </c>
      <c r="B372" s="1" t="s">
        <v>12</v>
      </c>
      <c r="C372" s="1" t="s">
        <v>23</v>
      </c>
      <c r="D372" s="9">
        <v>45541</v>
      </c>
      <c r="E372" s="2">
        <v>47618.988116147448</v>
      </c>
      <c r="F372" s="6">
        <v>35858</v>
      </c>
    </row>
    <row r="373" spans="1:6" ht="20.25" customHeight="1" x14ac:dyDescent="0.25">
      <c r="A373" s="1" t="s">
        <v>1</v>
      </c>
      <c r="B373" s="1" t="s">
        <v>19</v>
      </c>
      <c r="C373" s="1" t="s">
        <v>15</v>
      </c>
      <c r="D373" s="9">
        <v>45540</v>
      </c>
      <c r="E373" s="2">
        <v>42117.317019429953</v>
      </c>
      <c r="F373" s="6">
        <v>34337</v>
      </c>
    </row>
    <row r="374" spans="1:6" ht="20.25" customHeight="1" x14ac:dyDescent="0.25">
      <c r="A374" s="1" t="s">
        <v>1</v>
      </c>
      <c r="B374" s="1" t="s">
        <v>14</v>
      </c>
      <c r="C374" s="1" t="s">
        <v>21</v>
      </c>
      <c r="D374" s="9">
        <v>45540</v>
      </c>
      <c r="E374" s="2">
        <v>43144.731523992326</v>
      </c>
      <c r="F374" s="6">
        <v>35460</v>
      </c>
    </row>
    <row r="375" spans="1:6" ht="20.25" customHeight="1" x14ac:dyDescent="0.25">
      <c r="A375" s="1" t="s">
        <v>1</v>
      </c>
      <c r="B375" s="1" t="s">
        <v>12</v>
      </c>
      <c r="C375" s="1" t="s">
        <v>10</v>
      </c>
      <c r="D375" s="9">
        <v>45540</v>
      </c>
      <c r="E375" s="2">
        <v>32162.669078026182</v>
      </c>
      <c r="F375" s="6">
        <v>26274</v>
      </c>
    </row>
    <row r="376" spans="1:6" ht="20.25" customHeight="1" x14ac:dyDescent="0.25">
      <c r="A376" s="1" t="s">
        <v>1</v>
      </c>
      <c r="B376" s="1" t="s">
        <v>18</v>
      </c>
      <c r="C376" s="1" t="s">
        <v>15</v>
      </c>
      <c r="D376" s="9">
        <v>45540</v>
      </c>
      <c r="E376" s="2">
        <v>28792.900117610588</v>
      </c>
      <c r="F376" s="6">
        <v>22850</v>
      </c>
    </row>
    <row r="377" spans="1:6" ht="20.25" customHeight="1" x14ac:dyDescent="0.25">
      <c r="A377" s="1" t="s">
        <v>1</v>
      </c>
      <c r="B377" s="1" t="s">
        <v>12</v>
      </c>
      <c r="C377" s="1" t="s">
        <v>10</v>
      </c>
      <c r="D377" s="9">
        <v>45540</v>
      </c>
      <c r="E377" s="2">
        <v>29966.501930831098</v>
      </c>
      <c r="F377" s="6">
        <v>23349</v>
      </c>
    </row>
    <row r="378" spans="1:6" ht="20.25" customHeight="1" x14ac:dyDescent="0.25">
      <c r="A378" s="1" t="s">
        <v>1</v>
      </c>
      <c r="B378" s="1" t="s">
        <v>20</v>
      </c>
      <c r="C378" s="1" t="s">
        <v>23</v>
      </c>
      <c r="D378" s="9">
        <v>45538</v>
      </c>
      <c r="E378" s="2">
        <v>27338.357487543693</v>
      </c>
      <c r="F378" s="6">
        <v>23621</v>
      </c>
    </row>
    <row r="379" spans="1:6" ht="20.25" customHeight="1" x14ac:dyDescent="0.25">
      <c r="A379" s="1" t="s">
        <v>1</v>
      </c>
      <c r="B379" s="1" t="s">
        <v>18</v>
      </c>
      <c r="C379" s="1" t="s">
        <v>15</v>
      </c>
      <c r="D379" s="9">
        <v>45537</v>
      </c>
      <c r="E379" s="2">
        <v>39540.591226087861</v>
      </c>
      <c r="F379" s="6">
        <v>33227</v>
      </c>
    </row>
    <row r="380" spans="1:6" ht="20.25" customHeight="1" x14ac:dyDescent="0.25">
      <c r="A380" s="1" t="s">
        <v>3</v>
      </c>
      <c r="B380" s="1" t="s">
        <v>20</v>
      </c>
      <c r="C380" s="1" t="s">
        <v>17</v>
      </c>
      <c r="D380" s="9">
        <v>45537</v>
      </c>
      <c r="E380" s="2">
        <v>30047.769392085767</v>
      </c>
      <c r="F380" s="6">
        <v>25678</v>
      </c>
    </row>
    <row r="381" spans="1:6" ht="20.25" customHeight="1" x14ac:dyDescent="0.25">
      <c r="A381" s="1" t="s">
        <v>3</v>
      </c>
      <c r="B381" s="1" t="s">
        <v>16</v>
      </c>
      <c r="C381" s="1" t="s">
        <v>21</v>
      </c>
      <c r="D381" s="9">
        <v>45537</v>
      </c>
      <c r="E381" s="2">
        <v>32855.918838572965</v>
      </c>
      <c r="F381" s="6">
        <v>26756</v>
      </c>
    </row>
    <row r="382" spans="1:6" ht="20.25" customHeight="1" x14ac:dyDescent="0.25">
      <c r="A382" s="1" t="s">
        <v>1</v>
      </c>
      <c r="B382" s="1" t="s">
        <v>13</v>
      </c>
      <c r="C382" s="1" t="s">
        <v>10</v>
      </c>
      <c r="D382" s="9">
        <v>45537</v>
      </c>
      <c r="E382" s="2">
        <v>32052.697249899458</v>
      </c>
      <c r="F382" s="6">
        <v>25354</v>
      </c>
    </row>
    <row r="383" spans="1:6" ht="20.25" customHeight="1" x14ac:dyDescent="0.25">
      <c r="A383" s="1" t="s">
        <v>1</v>
      </c>
      <c r="B383" s="1" t="s">
        <v>16</v>
      </c>
      <c r="C383" s="1" t="s">
        <v>15</v>
      </c>
      <c r="D383" s="9">
        <v>45537</v>
      </c>
      <c r="E383" s="2">
        <v>22828.050006807385</v>
      </c>
      <c r="F383" s="6">
        <v>18494</v>
      </c>
    </row>
    <row r="384" spans="1:6" ht="20.25" customHeight="1" x14ac:dyDescent="0.25">
      <c r="A384" s="1" t="s">
        <v>1</v>
      </c>
      <c r="B384" s="1" t="s">
        <v>16</v>
      </c>
      <c r="C384" s="1" t="s">
        <v>17</v>
      </c>
      <c r="D384" s="9">
        <v>45537</v>
      </c>
      <c r="E384" s="2">
        <v>28216.305305670336</v>
      </c>
      <c r="F384" s="6">
        <v>21607</v>
      </c>
    </row>
    <row r="385" spans="1:6" ht="20.25" customHeight="1" x14ac:dyDescent="0.25">
      <c r="A385" s="1" t="s">
        <v>1</v>
      </c>
      <c r="B385" s="1" t="s">
        <v>19</v>
      </c>
      <c r="C385" s="1" t="s">
        <v>15</v>
      </c>
      <c r="D385" s="9">
        <v>45536</v>
      </c>
      <c r="E385" s="2">
        <v>41410.84639017997</v>
      </c>
      <c r="F385" s="6">
        <v>34333</v>
      </c>
    </row>
    <row r="386" spans="1:6" ht="20.25" customHeight="1" x14ac:dyDescent="0.25">
      <c r="A386" s="1" t="s">
        <v>1</v>
      </c>
      <c r="B386" s="1" t="s">
        <v>14</v>
      </c>
      <c r="C386" s="1" t="s">
        <v>21</v>
      </c>
      <c r="D386" s="9">
        <v>45536</v>
      </c>
      <c r="E386" s="2">
        <v>44402.931922237134</v>
      </c>
      <c r="F386" s="6">
        <v>35456</v>
      </c>
    </row>
    <row r="387" spans="1:6" ht="20.25" customHeight="1" x14ac:dyDescent="0.25">
      <c r="A387" s="1" t="s">
        <v>1</v>
      </c>
      <c r="B387" s="1" t="s">
        <v>12</v>
      </c>
      <c r="C387" s="1" t="s">
        <v>10</v>
      </c>
      <c r="D387" s="9">
        <v>45536</v>
      </c>
      <c r="E387" s="2">
        <v>31832.727479826008</v>
      </c>
      <c r="F387" s="6">
        <v>26270</v>
      </c>
    </row>
    <row r="388" spans="1:6" ht="20.25" customHeight="1" x14ac:dyDescent="0.25">
      <c r="A388" s="1" t="s">
        <v>1</v>
      </c>
      <c r="B388" s="1" t="s">
        <v>14</v>
      </c>
      <c r="C388" s="1" t="s">
        <v>15</v>
      </c>
      <c r="D388" s="9">
        <v>45536</v>
      </c>
      <c r="E388" s="2">
        <v>36158.141961485584</v>
      </c>
      <c r="F388" s="6">
        <v>31189</v>
      </c>
    </row>
    <row r="389" spans="1:6" ht="20.25" customHeight="1" x14ac:dyDescent="0.25">
      <c r="A389" s="1" t="s">
        <v>1</v>
      </c>
      <c r="B389" s="1" t="s">
        <v>14</v>
      </c>
      <c r="C389" s="1" t="s">
        <v>23</v>
      </c>
      <c r="D389" s="9">
        <v>45536</v>
      </c>
      <c r="E389" s="2">
        <v>24841.893997928455</v>
      </c>
      <c r="F389" s="6">
        <v>19781</v>
      </c>
    </row>
    <row r="390" spans="1:6" ht="20.25" customHeight="1" x14ac:dyDescent="0.25">
      <c r="A390" s="1" t="s">
        <v>1</v>
      </c>
      <c r="B390" s="1" t="s">
        <v>20</v>
      </c>
      <c r="C390" s="1" t="s">
        <v>17</v>
      </c>
      <c r="D390" s="9">
        <v>45536</v>
      </c>
      <c r="E390" s="2">
        <v>24191.549360351124</v>
      </c>
      <c r="F390" s="6">
        <v>19670</v>
      </c>
    </row>
    <row r="391" spans="1:6" ht="20.25" customHeight="1" x14ac:dyDescent="0.25">
      <c r="A391" s="1" t="s">
        <v>1</v>
      </c>
      <c r="B391" s="1" t="s">
        <v>18</v>
      </c>
      <c r="C391" s="1" t="s">
        <v>17</v>
      </c>
      <c r="D391" s="9">
        <v>45536</v>
      </c>
      <c r="E391" s="2">
        <v>19039.41400668124</v>
      </c>
      <c r="F391" s="6">
        <v>16019</v>
      </c>
    </row>
    <row r="392" spans="1:6" ht="20.25" customHeight="1" x14ac:dyDescent="0.25">
      <c r="A392" s="1" t="s">
        <v>2</v>
      </c>
      <c r="B392" s="1" t="s">
        <v>14</v>
      </c>
      <c r="C392" s="1" t="s">
        <v>10</v>
      </c>
      <c r="D392" s="9">
        <v>45536</v>
      </c>
      <c r="E392" s="2">
        <v>22436.019373475028</v>
      </c>
      <c r="F392" s="6">
        <v>18675</v>
      </c>
    </row>
    <row r="393" spans="1:6" ht="20.25" customHeight="1" x14ac:dyDescent="0.25">
      <c r="A393" s="1" t="s">
        <v>1</v>
      </c>
      <c r="B393" s="1" t="s">
        <v>12</v>
      </c>
      <c r="C393" s="1" t="s">
        <v>21</v>
      </c>
      <c r="D393" s="9">
        <v>45536</v>
      </c>
      <c r="E393" s="2">
        <v>28411.080786944676</v>
      </c>
      <c r="F393" s="6">
        <v>21891</v>
      </c>
    </row>
    <row r="394" spans="1:6" ht="20.25" customHeight="1" x14ac:dyDescent="0.25">
      <c r="A394" s="1" t="s">
        <v>3</v>
      </c>
      <c r="B394" s="1" t="s">
        <v>18</v>
      </c>
      <c r="C394" s="1" t="s">
        <v>15</v>
      </c>
      <c r="D394" s="9">
        <v>45536</v>
      </c>
      <c r="E394" s="2">
        <v>19625.477183907908</v>
      </c>
      <c r="F394" s="6">
        <v>15950</v>
      </c>
    </row>
    <row r="395" spans="1:6" ht="20.25" customHeight="1" x14ac:dyDescent="0.25">
      <c r="A395" s="1" t="s">
        <v>3</v>
      </c>
      <c r="B395" s="1" t="s">
        <v>13</v>
      </c>
      <c r="C395" s="1" t="s">
        <v>21</v>
      </c>
      <c r="D395" s="9">
        <v>45535</v>
      </c>
      <c r="E395" s="2">
        <v>29204.826145797077</v>
      </c>
      <c r="F395" s="6">
        <v>23816</v>
      </c>
    </row>
    <row r="396" spans="1:6" ht="20.25" customHeight="1" x14ac:dyDescent="0.25">
      <c r="A396" s="1" t="s">
        <v>1</v>
      </c>
      <c r="B396" s="1" t="s">
        <v>9</v>
      </c>
      <c r="C396" s="1" t="s">
        <v>21</v>
      </c>
      <c r="D396" s="9">
        <v>45534</v>
      </c>
      <c r="E396" s="2">
        <v>32656.465264348164</v>
      </c>
      <c r="F396" s="6">
        <v>25936</v>
      </c>
    </row>
    <row r="397" spans="1:6" ht="20.25" customHeight="1" x14ac:dyDescent="0.25">
      <c r="A397" s="1" t="s">
        <v>1</v>
      </c>
      <c r="B397" s="1" t="s">
        <v>9</v>
      </c>
      <c r="C397" s="1" t="s">
        <v>21</v>
      </c>
      <c r="D397" s="9">
        <v>45531</v>
      </c>
      <c r="E397" s="2">
        <v>48539.538813312989</v>
      </c>
      <c r="F397" s="6">
        <v>39101</v>
      </c>
    </row>
    <row r="398" spans="1:6" ht="20.25" customHeight="1" x14ac:dyDescent="0.25">
      <c r="A398" s="1" t="s">
        <v>1</v>
      </c>
      <c r="B398" s="1" t="s">
        <v>20</v>
      </c>
      <c r="C398" s="1" t="s">
        <v>10</v>
      </c>
      <c r="D398" s="9">
        <v>45529</v>
      </c>
      <c r="E398" s="2">
        <v>33351.01931473345</v>
      </c>
      <c r="F398" s="6">
        <v>26653</v>
      </c>
    </row>
    <row r="399" spans="1:6" ht="20.25" customHeight="1" x14ac:dyDescent="0.25">
      <c r="A399" s="1" t="s">
        <v>3</v>
      </c>
      <c r="B399" s="1" t="s">
        <v>14</v>
      </c>
      <c r="C399" s="1" t="s">
        <v>10</v>
      </c>
      <c r="D399" s="9">
        <v>45529</v>
      </c>
      <c r="E399" s="2">
        <v>28697.093160931123</v>
      </c>
      <c r="F399" s="6">
        <v>23002</v>
      </c>
    </row>
    <row r="400" spans="1:6" ht="20.25" customHeight="1" x14ac:dyDescent="0.25">
      <c r="A400" s="1" t="s">
        <v>3</v>
      </c>
      <c r="B400" s="1" t="s">
        <v>14</v>
      </c>
      <c r="C400" s="1" t="s">
        <v>23</v>
      </c>
      <c r="D400" s="9">
        <v>45529</v>
      </c>
      <c r="E400" s="2">
        <v>39823.505980200091</v>
      </c>
      <c r="F400" s="6">
        <v>31785</v>
      </c>
    </row>
    <row r="401" spans="1:6" ht="20.25" customHeight="1" x14ac:dyDescent="0.25">
      <c r="A401" s="1" t="s">
        <v>1</v>
      </c>
      <c r="B401" s="1" t="s">
        <v>13</v>
      </c>
      <c r="C401" s="1" t="s">
        <v>23</v>
      </c>
      <c r="D401" s="9">
        <v>45528</v>
      </c>
      <c r="E401" s="2">
        <v>34195.737536472392</v>
      </c>
      <c r="F401" s="6">
        <v>29228</v>
      </c>
    </row>
    <row r="402" spans="1:6" ht="20.25" customHeight="1" x14ac:dyDescent="0.25">
      <c r="A402" s="1" t="s">
        <v>1</v>
      </c>
      <c r="B402" s="1" t="s">
        <v>13</v>
      </c>
      <c r="C402" s="1" t="s">
        <v>23</v>
      </c>
      <c r="D402" s="9">
        <v>45528</v>
      </c>
      <c r="E402" s="2">
        <v>22774.225353549886</v>
      </c>
      <c r="F402" s="6">
        <v>18748</v>
      </c>
    </row>
    <row r="403" spans="1:6" ht="20.25" customHeight="1" x14ac:dyDescent="0.25">
      <c r="A403" s="1" t="s">
        <v>1</v>
      </c>
      <c r="B403" s="1" t="s">
        <v>22</v>
      </c>
      <c r="C403" s="1" t="s">
        <v>15</v>
      </c>
      <c r="D403" s="9">
        <v>45528</v>
      </c>
      <c r="E403" s="2">
        <v>40322.350534972247</v>
      </c>
      <c r="F403" s="6">
        <v>30804</v>
      </c>
    </row>
    <row r="404" spans="1:6" ht="20.25" customHeight="1" x14ac:dyDescent="0.25">
      <c r="A404" s="1" t="s">
        <v>3</v>
      </c>
      <c r="B404" s="1" t="s">
        <v>9</v>
      </c>
      <c r="C404" s="1" t="s">
        <v>15</v>
      </c>
      <c r="D404" s="9">
        <v>45528</v>
      </c>
      <c r="E404" s="2">
        <v>36914.756902194895</v>
      </c>
      <c r="F404" s="6">
        <v>29127</v>
      </c>
    </row>
    <row r="405" spans="1:6" ht="20.25" customHeight="1" x14ac:dyDescent="0.25">
      <c r="A405" s="1" t="s">
        <v>1</v>
      </c>
      <c r="B405" s="1" t="s">
        <v>9</v>
      </c>
      <c r="C405" s="1" t="s">
        <v>21</v>
      </c>
      <c r="D405" s="9">
        <v>45527</v>
      </c>
      <c r="E405" s="2">
        <v>46242.193291056188</v>
      </c>
      <c r="F405" s="6">
        <v>39097</v>
      </c>
    </row>
    <row r="406" spans="1:6" ht="20.25" customHeight="1" x14ac:dyDescent="0.25">
      <c r="A406" s="1" t="s">
        <v>1</v>
      </c>
      <c r="B406" s="1" t="s">
        <v>11</v>
      </c>
      <c r="C406" s="1" t="s">
        <v>23</v>
      </c>
      <c r="D406" s="9">
        <v>45527</v>
      </c>
      <c r="E406" s="2">
        <v>21770.921968250888</v>
      </c>
      <c r="F406" s="6">
        <v>18962</v>
      </c>
    </row>
    <row r="407" spans="1:6" ht="20.25" customHeight="1" x14ac:dyDescent="0.25">
      <c r="A407" s="1" t="s">
        <v>1</v>
      </c>
      <c r="B407" s="1" t="s">
        <v>13</v>
      </c>
      <c r="C407" s="1" t="s">
        <v>23</v>
      </c>
      <c r="D407" s="9">
        <v>45527</v>
      </c>
      <c r="E407" s="2">
        <v>26247.865123765434</v>
      </c>
      <c r="F407" s="6">
        <v>21274</v>
      </c>
    </row>
    <row r="408" spans="1:6" ht="20.25" customHeight="1" x14ac:dyDescent="0.25">
      <c r="A408" s="1" t="s">
        <v>1</v>
      </c>
      <c r="B408" s="1" t="s">
        <v>19</v>
      </c>
      <c r="C408" s="1" t="s">
        <v>23</v>
      </c>
      <c r="D408" s="9">
        <v>45527</v>
      </c>
      <c r="E408" s="2">
        <v>48009.982912054482</v>
      </c>
      <c r="F408" s="6">
        <v>36570</v>
      </c>
    </row>
    <row r="409" spans="1:6" ht="20.25" customHeight="1" x14ac:dyDescent="0.25">
      <c r="A409" s="1" t="s">
        <v>1</v>
      </c>
      <c r="B409" s="1" t="s">
        <v>16</v>
      </c>
      <c r="C409" s="1" t="s">
        <v>10</v>
      </c>
      <c r="D409" s="9">
        <v>45526</v>
      </c>
      <c r="E409" s="2">
        <v>36663.208875712735</v>
      </c>
      <c r="F409" s="6">
        <v>30722</v>
      </c>
    </row>
    <row r="410" spans="1:6" ht="20.25" customHeight="1" x14ac:dyDescent="0.25">
      <c r="A410" s="1" t="s">
        <v>1</v>
      </c>
      <c r="B410" s="1" t="s">
        <v>20</v>
      </c>
      <c r="C410" s="1" t="s">
        <v>15</v>
      </c>
      <c r="D410" s="9">
        <v>45525</v>
      </c>
      <c r="E410" s="2">
        <v>33301.54414932042</v>
      </c>
      <c r="F410" s="6">
        <v>27577</v>
      </c>
    </row>
    <row r="411" spans="1:6" ht="20.25" customHeight="1" x14ac:dyDescent="0.25">
      <c r="A411" s="1" t="s">
        <v>1</v>
      </c>
      <c r="B411" s="1" t="s">
        <v>14</v>
      </c>
      <c r="C411" s="1" t="s">
        <v>15</v>
      </c>
      <c r="D411" s="9">
        <v>45524</v>
      </c>
      <c r="E411" s="2">
        <v>31404.597761909325</v>
      </c>
      <c r="F411" s="6">
        <v>26972</v>
      </c>
    </row>
    <row r="412" spans="1:6" ht="20.25" customHeight="1" x14ac:dyDescent="0.25">
      <c r="A412" s="1" t="s">
        <v>1</v>
      </c>
      <c r="B412" s="1" t="s">
        <v>14</v>
      </c>
      <c r="C412" s="1" t="s">
        <v>21</v>
      </c>
      <c r="D412" s="9">
        <v>45524</v>
      </c>
      <c r="E412" s="2">
        <v>21911.772370314968</v>
      </c>
      <c r="F412" s="6">
        <v>17301</v>
      </c>
    </row>
    <row r="413" spans="1:6" ht="20.25" customHeight="1" x14ac:dyDescent="0.25">
      <c r="A413" s="1" t="s">
        <v>1</v>
      </c>
      <c r="B413" s="1" t="s">
        <v>20</v>
      </c>
      <c r="C413" s="1" t="s">
        <v>17</v>
      </c>
      <c r="D413" s="9">
        <v>45524</v>
      </c>
      <c r="E413" s="2">
        <v>31930.983292078927</v>
      </c>
      <c r="F413" s="6">
        <v>25907</v>
      </c>
    </row>
    <row r="414" spans="1:6" ht="20.25" customHeight="1" x14ac:dyDescent="0.25">
      <c r="A414" s="1" t="s">
        <v>1</v>
      </c>
      <c r="B414" s="1" t="s">
        <v>20</v>
      </c>
      <c r="C414" s="1" t="s">
        <v>10</v>
      </c>
      <c r="D414" s="9">
        <v>45524</v>
      </c>
      <c r="E414" s="2">
        <v>31886.801375041541</v>
      </c>
      <c r="F414" s="6">
        <v>25730</v>
      </c>
    </row>
    <row r="415" spans="1:6" ht="20.25" customHeight="1" x14ac:dyDescent="0.25">
      <c r="A415" s="1" t="s">
        <v>1</v>
      </c>
      <c r="B415" s="1" t="s">
        <v>11</v>
      </c>
      <c r="C415" s="1" t="s">
        <v>23</v>
      </c>
      <c r="D415" s="9">
        <v>45524</v>
      </c>
      <c r="E415" s="2">
        <v>36047.5789076605</v>
      </c>
      <c r="F415" s="6">
        <v>27082</v>
      </c>
    </row>
    <row r="416" spans="1:6" ht="20.25" customHeight="1" x14ac:dyDescent="0.25">
      <c r="A416" s="1" t="s">
        <v>1</v>
      </c>
      <c r="B416" s="1" t="s">
        <v>18</v>
      </c>
      <c r="C416" s="1" t="s">
        <v>23</v>
      </c>
      <c r="D416" s="9">
        <v>45524</v>
      </c>
      <c r="E416" s="2">
        <v>38646.039648698163</v>
      </c>
      <c r="F416" s="6">
        <v>31160</v>
      </c>
    </row>
    <row r="417" spans="1:6" ht="20.25" customHeight="1" x14ac:dyDescent="0.25">
      <c r="A417" s="1" t="s">
        <v>1</v>
      </c>
      <c r="B417" s="1" t="s">
        <v>16</v>
      </c>
      <c r="C417" s="1" t="s">
        <v>23</v>
      </c>
      <c r="D417" s="9">
        <v>45524</v>
      </c>
      <c r="E417" s="2">
        <v>37868.145821111415</v>
      </c>
      <c r="F417" s="6">
        <v>29769</v>
      </c>
    </row>
    <row r="418" spans="1:6" ht="20.25" customHeight="1" x14ac:dyDescent="0.25">
      <c r="A418" s="1" t="s">
        <v>3</v>
      </c>
      <c r="B418" s="1" t="s">
        <v>20</v>
      </c>
      <c r="C418" s="1" t="s">
        <v>15</v>
      </c>
      <c r="D418" s="9">
        <v>45524</v>
      </c>
      <c r="E418" s="2">
        <v>44072.609711326702</v>
      </c>
      <c r="F418" s="6">
        <v>34338</v>
      </c>
    </row>
    <row r="419" spans="1:6" ht="20.25" customHeight="1" x14ac:dyDescent="0.25">
      <c r="A419" s="1" t="s">
        <v>3</v>
      </c>
      <c r="B419" s="1" t="s">
        <v>11</v>
      </c>
      <c r="C419" s="1" t="s">
        <v>15</v>
      </c>
      <c r="D419" s="9">
        <v>45524</v>
      </c>
      <c r="E419" s="2">
        <v>37505.542230441766</v>
      </c>
      <c r="F419" s="6">
        <v>32050</v>
      </c>
    </row>
    <row r="420" spans="1:6" ht="20.25" customHeight="1" x14ac:dyDescent="0.25">
      <c r="A420" s="1" t="s">
        <v>3</v>
      </c>
      <c r="B420" s="1" t="s">
        <v>18</v>
      </c>
      <c r="C420" s="1" t="s">
        <v>17</v>
      </c>
      <c r="D420" s="9">
        <v>45524</v>
      </c>
      <c r="E420" s="2">
        <v>20595.779587248457</v>
      </c>
      <c r="F420" s="6">
        <v>16344</v>
      </c>
    </row>
    <row r="421" spans="1:6" ht="20.25" customHeight="1" x14ac:dyDescent="0.25">
      <c r="A421" s="1" t="s">
        <v>3</v>
      </c>
      <c r="B421" s="1" t="s">
        <v>16</v>
      </c>
      <c r="C421" s="1" t="s">
        <v>17</v>
      </c>
      <c r="D421" s="9">
        <v>45524</v>
      </c>
      <c r="E421" s="2">
        <v>33995.893390428697</v>
      </c>
      <c r="F421" s="6">
        <v>25987</v>
      </c>
    </row>
    <row r="422" spans="1:6" ht="20.25" customHeight="1" x14ac:dyDescent="0.25">
      <c r="A422" s="1" t="s">
        <v>1</v>
      </c>
      <c r="B422" s="1" t="s">
        <v>11</v>
      </c>
      <c r="C422" s="1" t="s">
        <v>23</v>
      </c>
      <c r="D422" s="9">
        <v>45523</v>
      </c>
      <c r="E422" s="2">
        <v>22605.764904378946</v>
      </c>
      <c r="F422" s="6">
        <v>18958</v>
      </c>
    </row>
    <row r="423" spans="1:6" ht="20.25" customHeight="1" x14ac:dyDescent="0.25">
      <c r="A423" s="1" t="s">
        <v>1</v>
      </c>
      <c r="B423" s="1" t="s">
        <v>9</v>
      </c>
      <c r="C423" s="1" t="s">
        <v>23</v>
      </c>
      <c r="D423" s="9">
        <v>45523</v>
      </c>
      <c r="E423" s="2">
        <v>34989.330510901375</v>
      </c>
      <c r="F423" s="6">
        <v>29342</v>
      </c>
    </row>
    <row r="424" spans="1:6" ht="20.25" customHeight="1" x14ac:dyDescent="0.25">
      <c r="A424" s="1" t="s">
        <v>1</v>
      </c>
      <c r="B424" s="1" t="s">
        <v>13</v>
      </c>
      <c r="C424" s="1" t="s">
        <v>21</v>
      </c>
      <c r="D424" s="9">
        <v>45523</v>
      </c>
      <c r="E424" s="2">
        <v>33829.620892127765</v>
      </c>
      <c r="F424" s="6">
        <v>26803</v>
      </c>
    </row>
    <row r="425" spans="1:6" ht="20.25" customHeight="1" x14ac:dyDescent="0.25">
      <c r="A425" s="1" t="s">
        <v>1</v>
      </c>
      <c r="B425" s="1" t="s">
        <v>19</v>
      </c>
      <c r="C425" s="1" t="s">
        <v>17</v>
      </c>
      <c r="D425" s="9">
        <v>45523</v>
      </c>
      <c r="E425" s="2">
        <v>23331.746812563986</v>
      </c>
      <c r="F425" s="6">
        <v>18869</v>
      </c>
    </row>
    <row r="426" spans="1:6" ht="20.25" customHeight="1" x14ac:dyDescent="0.25">
      <c r="A426" s="1" t="s">
        <v>1</v>
      </c>
      <c r="B426" s="1" t="s">
        <v>19</v>
      </c>
      <c r="C426" s="1" t="s">
        <v>17</v>
      </c>
      <c r="D426" s="9">
        <v>45523</v>
      </c>
      <c r="E426" s="2">
        <v>31939.14798711659</v>
      </c>
      <c r="F426" s="6">
        <v>25817</v>
      </c>
    </row>
    <row r="427" spans="1:6" ht="20.25" customHeight="1" x14ac:dyDescent="0.25">
      <c r="A427" s="1" t="s">
        <v>1</v>
      </c>
      <c r="B427" s="1" t="s">
        <v>12</v>
      </c>
      <c r="C427" s="1" t="s">
        <v>23</v>
      </c>
      <c r="D427" s="9">
        <v>45523</v>
      </c>
      <c r="E427" s="2">
        <v>45002.068004980087</v>
      </c>
      <c r="F427" s="6">
        <v>33991</v>
      </c>
    </row>
    <row r="428" spans="1:6" ht="20.25" customHeight="1" x14ac:dyDescent="0.25">
      <c r="A428" s="1" t="s">
        <v>1</v>
      </c>
      <c r="B428" s="1" t="s">
        <v>12</v>
      </c>
      <c r="C428" s="1" t="s">
        <v>17</v>
      </c>
      <c r="D428" s="9">
        <v>45523</v>
      </c>
      <c r="E428" s="2">
        <v>36458.433076093919</v>
      </c>
      <c r="F428" s="6">
        <v>30806</v>
      </c>
    </row>
    <row r="429" spans="1:6" ht="20.25" customHeight="1" x14ac:dyDescent="0.25">
      <c r="A429" s="1" t="s">
        <v>1</v>
      </c>
      <c r="B429" s="1" t="s">
        <v>22</v>
      </c>
      <c r="C429" s="1" t="s">
        <v>15</v>
      </c>
      <c r="D429" s="9">
        <v>45523</v>
      </c>
      <c r="E429" s="2">
        <v>26401.627480847619</v>
      </c>
      <c r="F429" s="6">
        <v>21455</v>
      </c>
    </row>
    <row r="430" spans="1:6" ht="20.25" customHeight="1" x14ac:dyDescent="0.25">
      <c r="A430" s="1" t="s">
        <v>1</v>
      </c>
      <c r="B430" s="1" t="s">
        <v>9</v>
      </c>
      <c r="C430" s="1" t="s">
        <v>23</v>
      </c>
      <c r="D430" s="9">
        <v>45523</v>
      </c>
      <c r="E430" s="2">
        <v>34358.777718717887</v>
      </c>
      <c r="F430" s="6">
        <v>28681</v>
      </c>
    </row>
    <row r="431" spans="1:6" ht="20.25" customHeight="1" x14ac:dyDescent="0.25">
      <c r="A431" s="1" t="s">
        <v>3</v>
      </c>
      <c r="B431" s="1" t="s">
        <v>13</v>
      </c>
      <c r="C431" s="1" t="s">
        <v>21</v>
      </c>
      <c r="D431" s="9">
        <v>45523</v>
      </c>
      <c r="E431" s="2">
        <v>33394.306803686741</v>
      </c>
      <c r="F431" s="6">
        <v>28483</v>
      </c>
    </row>
    <row r="432" spans="1:6" ht="20.25" customHeight="1" x14ac:dyDescent="0.25">
      <c r="A432" s="1" t="s">
        <v>3</v>
      </c>
      <c r="B432" s="1" t="s">
        <v>22</v>
      </c>
      <c r="C432" s="1" t="s">
        <v>21</v>
      </c>
      <c r="D432" s="9">
        <v>45523</v>
      </c>
      <c r="E432" s="2">
        <v>30763.108730196811</v>
      </c>
      <c r="F432" s="6">
        <v>23896</v>
      </c>
    </row>
    <row r="433" spans="1:6" ht="20.25" customHeight="1" x14ac:dyDescent="0.25">
      <c r="A433" s="1" t="s">
        <v>3</v>
      </c>
      <c r="B433" s="1" t="s">
        <v>9</v>
      </c>
      <c r="C433" s="1" t="s">
        <v>23</v>
      </c>
      <c r="D433" s="9">
        <v>45523</v>
      </c>
      <c r="E433" s="2">
        <v>22788.767533398066</v>
      </c>
      <c r="F433" s="6">
        <v>18333</v>
      </c>
    </row>
    <row r="434" spans="1:6" ht="20.25" customHeight="1" x14ac:dyDescent="0.25">
      <c r="A434" s="1" t="s">
        <v>1</v>
      </c>
      <c r="B434" s="1" t="s">
        <v>16</v>
      </c>
      <c r="C434" s="1" t="s">
        <v>10</v>
      </c>
      <c r="D434" s="9">
        <v>45522</v>
      </c>
      <c r="E434" s="2">
        <v>37274.677871260756</v>
      </c>
      <c r="F434" s="6">
        <v>30718</v>
      </c>
    </row>
    <row r="435" spans="1:6" ht="20.25" customHeight="1" x14ac:dyDescent="0.25">
      <c r="A435" s="1" t="s">
        <v>1</v>
      </c>
      <c r="B435" s="1" t="s">
        <v>13</v>
      </c>
      <c r="C435" s="1" t="s">
        <v>17</v>
      </c>
      <c r="D435" s="9">
        <v>45522</v>
      </c>
      <c r="E435" s="2">
        <v>40019.587972580368</v>
      </c>
      <c r="F435" s="6">
        <v>34441</v>
      </c>
    </row>
    <row r="436" spans="1:6" ht="20.25" customHeight="1" x14ac:dyDescent="0.25">
      <c r="A436" s="1" t="s">
        <v>1</v>
      </c>
      <c r="B436" s="1" t="s">
        <v>19</v>
      </c>
      <c r="C436" s="1" t="s">
        <v>21</v>
      </c>
      <c r="D436" s="9">
        <v>45522</v>
      </c>
      <c r="E436" s="2">
        <v>39218.847578045432</v>
      </c>
      <c r="F436" s="6">
        <v>33678</v>
      </c>
    </row>
    <row r="437" spans="1:6" ht="20.25" customHeight="1" x14ac:dyDescent="0.25">
      <c r="A437" s="1" t="s">
        <v>1</v>
      </c>
      <c r="B437" s="1" t="s">
        <v>14</v>
      </c>
      <c r="C437" s="1" t="s">
        <v>23</v>
      </c>
      <c r="D437" s="9">
        <v>45522</v>
      </c>
      <c r="E437" s="2">
        <v>31916.521037567436</v>
      </c>
      <c r="F437" s="6">
        <v>27510</v>
      </c>
    </row>
    <row r="438" spans="1:6" ht="20.25" customHeight="1" x14ac:dyDescent="0.25">
      <c r="A438" s="1" t="s">
        <v>3</v>
      </c>
      <c r="B438" s="1" t="s">
        <v>12</v>
      </c>
      <c r="C438" s="1" t="s">
        <v>10</v>
      </c>
      <c r="D438" s="9">
        <v>45522</v>
      </c>
      <c r="E438" s="2">
        <v>42228.528701711606</v>
      </c>
      <c r="F438" s="6">
        <v>35887</v>
      </c>
    </row>
    <row r="439" spans="1:6" ht="20.25" customHeight="1" x14ac:dyDescent="0.25">
      <c r="A439" s="1" t="s">
        <v>1</v>
      </c>
      <c r="B439" s="1" t="s">
        <v>11</v>
      </c>
      <c r="C439" s="1" t="s">
        <v>15</v>
      </c>
      <c r="D439" s="9">
        <v>45522</v>
      </c>
      <c r="E439" s="2">
        <v>37072.824300098197</v>
      </c>
      <c r="F439" s="6">
        <v>31648</v>
      </c>
    </row>
    <row r="440" spans="1:6" ht="20.25" customHeight="1" x14ac:dyDescent="0.25">
      <c r="A440" s="1" t="s">
        <v>1</v>
      </c>
      <c r="B440" s="1" t="s">
        <v>18</v>
      </c>
      <c r="C440" s="1" t="s">
        <v>23</v>
      </c>
      <c r="D440" s="9">
        <v>45522</v>
      </c>
      <c r="E440" s="2">
        <v>44508.928768499638</v>
      </c>
      <c r="F440" s="6">
        <v>35054</v>
      </c>
    </row>
    <row r="441" spans="1:6" ht="20.25" customHeight="1" x14ac:dyDescent="0.25">
      <c r="A441" s="1" t="s">
        <v>1</v>
      </c>
      <c r="B441" s="1" t="s">
        <v>9</v>
      </c>
      <c r="C441" s="1" t="s">
        <v>10</v>
      </c>
      <c r="D441" s="9">
        <v>45522</v>
      </c>
      <c r="E441" s="2">
        <v>40973.145566360079</v>
      </c>
      <c r="F441" s="6">
        <v>32787</v>
      </c>
    </row>
    <row r="442" spans="1:6" ht="20.25" customHeight="1" x14ac:dyDescent="0.25">
      <c r="A442" s="1" t="s">
        <v>3</v>
      </c>
      <c r="B442" s="1" t="s">
        <v>20</v>
      </c>
      <c r="C442" s="1" t="s">
        <v>10</v>
      </c>
      <c r="D442" s="9">
        <v>45522</v>
      </c>
      <c r="E442" s="2">
        <v>23656.689222321293</v>
      </c>
      <c r="F442" s="6">
        <v>19232</v>
      </c>
    </row>
    <row r="443" spans="1:6" ht="20.25" customHeight="1" x14ac:dyDescent="0.25">
      <c r="A443" s="1" t="s">
        <v>3</v>
      </c>
      <c r="B443" s="1" t="s">
        <v>22</v>
      </c>
      <c r="C443" s="1" t="s">
        <v>23</v>
      </c>
      <c r="D443" s="9">
        <v>45522</v>
      </c>
      <c r="E443" s="2">
        <v>38173.062131860919</v>
      </c>
      <c r="F443" s="6">
        <v>32461</v>
      </c>
    </row>
    <row r="444" spans="1:6" ht="20.25" customHeight="1" x14ac:dyDescent="0.25">
      <c r="A444" s="1" t="s">
        <v>3</v>
      </c>
      <c r="B444" s="1" t="s">
        <v>16</v>
      </c>
      <c r="C444" s="1" t="s">
        <v>21</v>
      </c>
      <c r="D444" s="9">
        <v>45522</v>
      </c>
      <c r="E444" s="2">
        <v>37768.429916989633</v>
      </c>
      <c r="F444" s="6">
        <v>32104</v>
      </c>
    </row>
    <row r="445" spans="1:6" ht="20.25" customHeight="1" x14ac:dyDescent="0.25">
      <c r="A445" s="1" t="s">
        <v>1</v>
      </c>
      <c r="B445" s="1" t="s">
        <v>11</v>
      </c>
      <c r="C445" s="1" t="s">
        <v>15</v>
      </c>
      <c r="D445" s="9">
        <v>45521</v>
      </c>
      <c r="E445" s="2">
        <v>36277.468359925202</v>
      </c>
      <c r="F445" s="6">
        <v>29336</v>
      </c>
    </row>
    <row r="446" spans="1:6" ht="20.25" customHeight="1" x14ac:dyDescent="0.25">
      <c r="A446" s="1" t="s">
        <v>1</v>
      </c>
      <c r="B446" s="1" t="s">
        <v>9</v>
      </c>
      <c r="C446" s="1" t="s">
        <v>21</v>
      </c>
      <c r="D446" s="9">
        <v>45521</v>
      </c>
      <c r="E446" s="2">
        <v>31361.390594534136</v>
      </c>
      <c r="F446" s="6">
        <v>24137</v>
      </c>
    </row>
    <row r="447" spans="1:6" ht="20.25" customHeight="1" x14ac:dyDescent="0.25">
      <c r="A447" s="1" t="s">
        <v>1</v>
      </c>
      <c r="B447" s="1" t="s">
        <v>9</v>
      </c>
      <c r="C447" s="1" t="s">
        <v>23</v>
      </c>
      <c r="D447" s="9">
        <v>45519</v>
      </c>
      <c r="E447" s="2">
        <v>35544.417342453518</v>
      </c>
      <c r="F447" s="6">
        <v>29338</v>
      </c>
    </row>
    <row r="448" spans="1:6" ht="20.25" customHeight="1" x14ac:dyDescent="0.25">
      <c r="A448" s="1" t="s">
        <v>1</v>
      </c>
      <c r="B448" s="1" t="s">
        <v>11</v>
      </c>
      <c r="C448" s="1" t="s">
        <v>21</v>
      </c>
      <c r="D448" s="9">
        <v>45518</v>
      </c>
      <c r="E448" s="2">
        <v>23114.075467348906</v>
      </c>
      <c r="F448" s="6">
        <v>20254</v>
      </c>
    </row>
    <row r="449" spans="1:6" ht="20.25" customHeight="1" x14ac:dyDescent="0.25">
      <c r="A449" s="1" t="s">
        <v>2</v>
      </c>
      <c r="B449" s="1" t="s">
        <v>18</v>
      </c>
      <c r="C449" s="1" t="s">
        <v>15</v>
      </c>
      <c r="D449" s="9">
        <v>45518</v>
      </c>
      <c r="E449" s="2">
        <v>48257.635356379236</v>
      </c>
      <c r="F449" s="6">
        <v>39389</v>
      </c>
    </row>
    <row r="450" spans="1:6" ht="20.25" customHeight="1" x14ac:dyDescent="0.25">
      <c r="A450" s="1" t="s">
        <v>1</v>
      </c>
      <c r="B450" s="1" t="s">
        <v>11</v>
      </c>
      <c r="C450" s="1" t="s">
        <v>15</v>
      </c>
      <c r="D450" s="9">
        <v>45517</v>
      </c>
      <c r="E450" s="2">
        <v>36469.224230485095</v>
      </c>
      <c r="F450" s="6">
        <v>29332</v>
      </c>
    </row>
    <row r="451" spans="1:6" ht="20.25" customHeight="1" x14ac:dyDescent="0.25">
      <c r="A451" s="1" t="s">
        <v>1</v>
      </c>
      <c r="B451" s="1" t="s">
        <v>22</v>
      </c>
      <c r="C451" s="1" t="s">
        <v>17</v>
      </c>
      <c r="D451" s="9">
        <v>45516</v>
      </c>
      <c r="E451" s="2">
        <v>40176.29921587609</v>
      </c>
      <c r="F451" s="6">
        <v>33208</v>
      </c>
    </row>
    <row r="452" spans="1:6" ht="20.25" customHeight="1" x14ac:dyDescent="0.25">
      <c r="A452" s="1" t="s">
        <v>3</v>
      </c>
      <c r="B452" s="1" t="s">
        <v>22</v>
      </c>
      <c r="C452" s="1" t="s">
        <v>23</v>
      </c>
      <c r="D452" s="9">
        <v>45516</v>
      </c>
      <c r="E452" s="2">
        <v>33184.778012832117</v>
      </c>
      <c r="F452" s="6">
        <v>27601</v>
      </c>
    </row>
    <row r="453" spans="1:6" ht="20.25" customHeight="1" x14ac:dyDescent="0.25">
      <c r="A453" s="1" t="s">
        <v>1</v>
      </c>
      <c r="B453" s="1" t="s">
        <v>19</v>
      </c>
      <c r="C453" s="1" t="s">
        <v>21</v>
      </c>
      <c r="D453" s="9">
        <v>45515</v>
      </c>
      <c r="E453" s="2">
        <v>21301.882312030713</v>
      </c>
      <c r="F453" s="6">
        <v>18518</v>
      </c>
    </row>
    <row r="454" spans="1:6" ht="20.25" customHeight="1" x14ac:dyDescent="0.25">
      <c r="A454" s="1" t="s">
        <v>3</v>
      </c>
      <c r="B454" s="1" t="s">
        <v>18</v>
      </c>
      <c r="C454" s="1" t="s">
        <v>23</v>
      </c>
      <c r="D454" s="9">
        <v>45515</v>
      </c>
      <c r="E454" s="2">
        <v>42801.291377703245</v>
      </c>
      <c r="F454" s="6">
        <v>34574</v>
      </c>
    </row>
    <row r="455" spans="1:6" ht="20.25" customHeight="1" x14ac:dyDescent="0.25">
      <c r="A455" s="1" t="s">
        <v>1</v>
      </c>
      <c r="B455" s="1" t="s">
        <v>11</v>
      </c>
      <c r="C455" s="1" t="s">
        <v>21</v>
      </c>
      <c r="D455" s="9">
        <v>45514</v>
      </c>
      <c r="E455" s="2">
        <v>23443.05338270717</v>
      </c>
      <c r="F455" s="6">
        <v>20250</v>
      </c>
    </row>
    <row r="456" spans="1:6" ht="20.25" customHeight="1" x14ac:dyDescent="0.25">
      <c r="A456" s="1" t="s">
        <v>2</v>
      </c>
      <c r="B456" s="1" t="s">
        <v>18</v>
      </c>
      <c r="C456" s="1" t="s">
        <v>15</v>
      </c>
      <c r="D456" s="9">
        <v>45514</v>
      </c>
      <c r="E456" s="2">
        <v>47995.368383791181</v>
      </c>
      <c r="F456" s="6">
        <v>39385</v>
      </c>
    </row>
    <row r="457" spans="1:6" ht="20.25" customHeight="1" x14ac:dyDescent="0.25">
      <c r="A457" s="1" t="s">
        <v>1</v>
      </c>
      <c r="B457" s="1" t="s">
        <v>16</v>
      </c>
      <c r="C457" s="1" t="s">
        <v>21</v>
      </c>
      <c r="D457" s="9">
        <v>45513</v>
      </c>
      <c r="E457" s="2">
        <v>46888.765397815805</v>
      </c>
      <c r="F457" s="6">
        <v>36819</v>
      </c>
    </row>
    <row r="458" spans="1:6" ht="20.25" customHeight="1" x14ac:dyDescent="0.25">
      <c r="A458" s="1" t="s">
        <v>1</v>
      </c>
      <c r="B458" s="1" t="s">
        <v>9</v>
      </c>
      <c r="C458" s="1" t="s">
        <v>23</v>
      </c>
      <c r="D458" s="9">
        <v>45513</v>
      </c>
      <c r="E458" s="2">
        <v>38685.770357501504</v>
      </c>
      <c r="F458" s="6">
        <v>31520</v>
      </c>
    </row>
    <row r="459" spans="1:6" ht="20.25" customHeight="1" x14ac:dyDescent="0.25">
      <c r="A459" s="1" t="s">
        <v>1</v>
      </c>
      <c r="B459" s="1" t="s">
        <v>22</v>
      </c>
      <c r="C459" s="1" t="s">
        <v>17</v>
      </c>
      <c r="D459" s="9">
        <v>45512</v>
      </c>
      <c r="E459" s="2">
        <v>38943.867914441042</v>
      </c>
      <c r="F459" s="6">
        <v>33204</v>
      </c>
    </row>
    <row r="460" spans="1:6" ht="20.25" customHeight="1" x14ac:dyDescent="0.25">
      <c r="A460" s="1" t="s">
        <v>3</v>
      </c>
      <c r="B460" s="1" t="s">
        <v>22</v>
      </c>
      <c r="C460" s="1" t="s">
        <v>23</v>
      </c>
      <c r="D460" s="9">
        <v>45512</v>
      </c>
      <c r="E460" s="2">
        <v>33797.775857832305</v>
      </c>
      <c r="F460" s="6">
        <v>27597</v>
      </c>
    </row>
    <row r="461" spans="1:6" ht="20.25" customHeight="1" x14ac:dyDescent="0.25">
      <c r="A461" s="1" t="s">
        <v>3</v>
      </c>
      <c r="B461" s="1" t="s">
        <v>19</v>
      </c>
      <c r="C461" s="1" t="s">
        <v>17</v>
      </c>
      <c r="D461" s="9">
        <v>45512</v>
      </c>
      <c r="E461" s="2">
        <v>32660.565609443911</v>
      </c>
      <c r="F461" s="6">
        <v>28396</v>
      </c>
    </row>
    <row r="462" spans="1:6" ht="20.25" customHeight="1" x14ac:dyDescent="0.25">
      <c r="A462" s="1" t="s">
        <v>1</v>
      </c>
      <c r="B462" s="1" t="s">
        <v>19</v>
      </c>
      <c r="C462" s="1" t="s">
        <v>21</v>
      </c>
      <c r="D462" s="9">
        <v>45511</v>
      </c>
      <c r="E462" s="2">
        <v>22360.943752050789</v>
      </c>
      <c r="F462" s="6">
        <v>18514</v>
      </c>
    </row>
    <row r="463" spans="1:6" ht="20.25" customHeight="1" x14ac:dyDescent="0.25">
      <c r="A463" s="1" t="s">
        <v>1</v>
      </c>
      <c r="B463" s="1" t="s">
        <v>14</v>
      </c>
      <c r="C463" s="1" t="s">
        <v>15</v>
      </c>
      <c r="D463" s="9">
        <v>45510</v>
      </c>
      <c r="E463" s="2">
        <v>22806.273711012003</v>
      </c>
      <c r="F463" s="6">
        <v>19439</v>
      </c>
    </row>
    <row r="464" spans="1:6" ht="20.25" customHeight="1" x14ac:dyDescent="0.25">
      <c r="A464" s="1" t="s">
        <v>1</v>
      </c>
      <c r="B464" s="1" t="s">
        <v>9</v>
      </c>
      <c r="C464" s="1" t="s">
        <v>17</v>
      </c>
      <c r="D464" s="9">
        <v>45509</v>
      </c>
      <c r="E464" s="2">
        <v>27242.389482968843</v>
      </c>
      <c r="F464" s="6">
        <v>21712</v>
      </c>
    </row>
    <row r="465" spans="1:6" ht="20.25" customHeight="1" x14ac:dyDescent="0.25">
      <c r="A465" s="1" t="s">
        <v>3</v>
      </c>
      <c r="B465" s="1" t="s">
        <v>19</v>
      </c>
      <c r="C465" s="1" t="s">
        <v>21</v>
      </c>
      <c r="D465" s="9">
        <v>45509</v>
      </c>
      <c r="E465" s="2">
        <v>32223.338243654729</v>
      </c>
      <c r="F465" s="6">
        <v>25884</v>
      </c>
    </row>
    <row r="466" spans="1:6" ht="20.25" customHeight="1" x14ac:dyDescent="0.25">
      <c r="A466" s="1" t="s">
        <v>3</v>
      </c>
      <c r="B466" s="1" t="s">
        <v>19</v>
      </c>
      <c r="C466" s="1" t="s">
        <v>17</v>
      </c>
      <c r="D466" s="9">
        <v>45508</v>
      </c>
      <c r="E466" s="2">
        <v>33212.871713553381</v>
      </c>
      <c r="F466" s="6">
        <v>28392</v>
      </c>
    </row>
    <row r="467" spans="1:6" ht="20.25" customHeight="1" x14ac:dyDescent="0.25">
      <c r="A467" s="1" t="s">
        <v>1</v>
      </c>
      <c r="B467" s="1" t="s">
        <v>14</v>
      </c>
      <c r="C467" s="1" t="s">
        <v>15</v>
      </c>
      <c r="D467" s="9">
        <v>45508</v>
      </c>
      <c r="E467" s="2">
        <v>20582.103096454739</v>
      </c>
      <c r="F467" s="6">
        <v>16785</v>
      </c>
    </row>
    <row r="468" spans="1:6" ht="20.25" customHeight="1" x14ac:dyDescent="0.25">
      <c r="A468" s="1" t="s">
        <v>1</v>
      </c>
      <c r="B468" s="1" t="s">
        <v>11</v>
      </c>
      <c r="C468" s="1" t="s">
        <v>10</v>
      </c>
      <c r="D468" s="9">
        <v>45508</v>
      </c>
      <c r="E468" s="2">
        <v>36838.666098092115</v>
      </c>
      <c r="F468" s="6">
        <v>28151</v>
      </c>
    </row>
    <row r="469" spans="1:6" ht="20.25" customHeight="1" x14ac:dyDescent="0.25">
      <c r="A469" s="1" t="s">
        <v>3</v>
      </c>
      <c r="B469" s="1" t="s">
        <v>14</v>
      </c>
      <c r="C469" s="1" t="s">
        <v>17</v>
      </c>
      <c r="D469" s="9">
        <v>45508</v>
      </c>
      <c r="E469" s="2">
        <v>32641.448654619329</v>
      </c>
      <c r="F469" s="6">
        <v>24540</v>
      </c>
    </row>
    <row r="470" spans="1:6" ht="20.25" customHeight="1" x14ac:dyDescent="0.25">
      <c r="A470" s="1" t="s">
        <v>1</v>
      </c>
      <c r="B470" s="1" t="s">
        <v>14</v>
      </c>
      <c r="C470" s="1" t="s">
        <v>15</v>
      </c>
      <c r="D470" s="9">
        <v>45506</v>
      </c>
      <c r="E470" s="2">
        <v>22556.026059396307</v>
      </c>
      <c r="F470" s="6">
        <v>19435</v>
      </c>
    </row>
    <row r="471" spans="1:6" ht="20.25" customHeight="1" x14ac:dyDescent="0.25">
      <c r="A471" s="1" t="s">
        <v>3</v>
      </c>
      <c r="B471" s="1" t="s">
        <v>9</v>
      </c>
      <c r="C471" s="1" t="s">
        <v>23</v>
      </c>
      <c r="D471" s="9">
        <v>45506</v>
      </c>
      <c r="E471" s="2">
        <v>38802.856687228872</v>
      </c>
      <c r="F471" s="6">
        <v>30487</v>
      </c>
    </row>
    <row r="472" spans="1:6" ht="20.25" customHeight="1" x14ac:dyDescent="0.25">
      <c r="A472" s="1" t="s">
        <v>1</v>
      </c>
      <c r="B472" s="1" t="s">
        <v>9</v>
      </c>
      <c r="C472" s="1" t="s">
        <v>17</v>
      </c>
      <c r="D472" s="9">
        <v>45505</v>
      </c>
      <c r="E472" s="2">
        <v>26589.063840382634</v>
      </c>
      <c r="F472" s="6">
        <v>21708</v>
      </c>
    </row>
    <row r="473" spans="1:6" ht="20.25" customHeight="1" x14ac:dyDescent="0.25">
      <c r="A473" s="1" t="s">
        <v>3</v>
      </c>
      <c r="B473" s="1" t="s">
        <v>19</v>
      </c>
      <c r="C473" s="1" t="s">
        <v>21</v>
      </c>
      <c r="D473" s="9">
        <v>45505</v>
      </c>
      <c r="E473" s="2">
        <v>30409.661289615095</v>
      </c>
      <c r="F473" s="6">
        <v>25880</v>
      </c>
    </row>
    <row r="474" spans="1:6" ht="20.25" customHeight="1" x14ac:dyDescent="0.25">
      <c r="A474" s="1" t="s">
        <v>1</v>
      </c>
      <c r="B474" s="1" t="s">
        <v>9</v>
      </c>
      <c r="C474" s="1" t="s">
        <v>17</v>
      </c>
      <c r="D474" s="9">
        <v>45505</v>
      </c>
      <c r="E474" s="2">
        <v>25595.466289733256</v>
      </c>
      <c r="F474" s="6">
        <v>20121</v>
      </c>
    </row>
    <row r="475" spans="1:6" ht="20.25" customHeight="1" x14ac:dyDescent="0.25">
      <c r="A475" s="1" t="s">
        <v>1</v>
      </c>
      <c r="B475" s="1" t="s">
        <v>11</v>
      </c>
      <c r="C475" s="1" t="s">
        <v>21</v>
      </c>
      <c r="D475" s="9">
        <v>45502</v>
      </c>
      <c r="E475" s="2">
        <v>42616.067615192689</v>
      </c>
      <c r="F475" s="6">
        <v>35830</v>
      </c>
    </row>
    <row r="476" spans="1:6" ht="20.25" customHeight="1" x14ac:dyDescent="0.25">
      <c r="A476" s="1" t="s">
        <v>2</v>
      </c>
      <c r="B476" s="1" t="s">
        <v>9</v>
      </c>
      <c r="C476" s="1" t="s">
        <v>21</v>
      </c>
      <c r="D476" s="9">
        <v>45501</v>
      </c>
      <c r="E476" s="2">
        <v>33784.478335463937</v>
      </c>
      <c r="F476" s="6">
        <v>27400</v>
      </c>
    </row>
    <row r="477" spans="1:6" ht="20.25" customHeight="1" x14ac:dyDescent="0.25">
      <c r="A477" s="1" t="s">
        <v>3</v>
      </c>
      <c r="B477" s="1" t="s">
        <v>13</v>
      </c>
      <c r="C477" s="1" t="s">
        <v>17</v>
      </c>
      <c r="D477" s="9">
        <v>45501</v>
      </c>
      <c r="E477" s="2">
        <v>21216.701247033147</v>
      </c>
      <c r="F477" s="6">
        <v>18229</v>
      </c>
    </row>
    <row r="478" spans="1:6" ht="20.25" customHeight="1" x14ac:dyDescent="0.25">
      <c r="A478" s="1" t="s">
        <v>1</v>
      </c>
      <c r="B478" s="1" t="s">
        <v>19</v>
      </c>
      <c r="C478" s="1" t="s">
        <v>21</v>
      </c>
      <c r="D478" s="9">
        <v>45501</v>
      </c>
      <c r="E478" s="2">
        <v>46531.913409631779</v>
      </c>
      <c r="F478" s="6">
        <v>36539</v>
      </c>
    </row>
    <row r="479" spans="1:6" ht="20.25" customHeight="1" x14ac:dyDescent="0.25">
      <c r="A479" s="1" t="s">
        <v>3</v>
      </c>
      <c r="B479" s="1" t="s">
        <v>18</v>
      </c>
      <c r="C479" s="1" t="s">
        <v>17</v>
      </c>
      <c r="D479" s="9">
        <v>45501</v>
      </c>
      <c r="E479" s="2">
        <v>35451.68103410591</v>
      </c>
      <c r="F479" s="6">
        <v>29379</v>
      </c>
    </row>
    <row r="480" spans="1:6" ht="20.25" customHeight="1" x14ac:dyDescent="0.25">
      <c r="A480" s="1" t="s">
        <v>3</v>
      </c>
      <c r="B480" s="1" t="s">
        <v>18</v>
      </c>
      <c r="C480" s="1" t="s">
        <v>10</v>
      </c>
      <c r="D480" s="9">
        <v>45501</v>
      </c>
      <c r="E480" s="2">
        <v>49085.051463754236</v>
      </c>
      <c r="F480" s="6">
        <v>36596</v>
      </c>
    </row>
    <row r="481" spans="1:6" ht="20.25" customHeight="1" x14ac:dyDescent="0.25">
      <c r="A481" s="1" t="s">
        <v>1</v>
      </c>
      <c r="B481" s="1" t="s">
        <v>13</v>
      </c>
      <c r="C481" s="1" t="s">
        <v>10</v>
      </c>
      <c r="D481" s="9">
        <v>45500</v>
      </c>
      <c r="E481" s="2">
        <v>26305.632486869334</v>
      </c>
      <c r="F481" s="6">
        <v>21904</v>
      </c>
    </row>
    <row r="482" spans="1:6" ht="20.25" customHeight="1" x14ac:dyDescent="0.25">
      <c r="A482" s="1" t="s">
        <v>1</v>
      </c>
      <c r="B482" s="1" t="s">
        <v>13</v>
      </c>
      <c r="C482" s="1" t="s">
        <v>17</v>
      </c>
      <c r="D482" s="9">
        <v>45500</v>
      </c>
      <c r="E482" s="2">
        <v>39218.375691071436</v>
      </c>
      <c r="F482" s="6">
        <v>31316</v>
      </c>
    </row>
    <row r="483" spans="1:6" ht="20.25" customHeight="1" x14ac:dyDescent="0.25">
      <c r="A483" s="1" t="s">
        <v>1</v>
      </c>
      <c r="B483" s="1" t="s">
        <v>19</v>
      </c>
      <c r="C483" s="1" t="s">
        <v>17</v>
      </c>
      <c r="D483" s="9">
        <v>45500</v>
      </c>
      <c r="E483" s="2">
        <v>42246.848656939961</v>
      </c>
      <c r="F483" s="6">
        <v>32858</v>
      </c>
    </row>
    <row r="484" spans="1:6" ht="20.25" customHeight="1" x14ac:dyDescent="0.25">
      <c r="A484" s="1" t="s">
        <v>1</v>
      </c>
      <c r="B484" s="1" t="s">
        <v>14</v>
      </c>
      <c r="C484" s="1" t="s">
        <v>10</v>
      </c>
      <c r="D484" s="9">
        <v>45500</v>
      </c>
      <c r="E484" s="2">
        <v>23867.226261079672</v>
      </c>
      <c r="F484" s="6">
        <v>19094</v>
      </c>
    </row>
    <row r="485" spans="1:6" ht="20.25" customHeight="1" x14ac:dyDescent="0.25">
      <c r="A485" s="1" t="s">
        <v>2</v>
      </c>
      <c r="B485" s="1" t="s">
        <v>12</v>
      </c>
      <c r="C485" s="1" t="s">
        <v>10</v>
      </c>
      <c r="D485" s="9">
        <v>45500</v>
      </c>
      <c r="E485" s="2">
        <v>38444.818049895788</v>
      </c>
      <c r="F485" s="6">
        <v>29909</v>
      </c>
    </row>
    <row r="486" spans="1:6" ht="20.25" customHeight="1" x14ac:dyDescent="0.25">
      <c r="A486" s="1" t="s">
        <v>1</v>
      </c>
      <c r="B486" s="1" t="s">
        <v>9</v>
      </c>
      <c r="C486" s="1" t="s">
        <v>10</v>
      </c>
      <c r="D486" s="9">
        <v>45499</v>
      </c>
      <c r="E486" s="2">
        <v>31566.138655466744</v>
      </c>
      <c r="F486" s="6">
        <v>24245</v>
      </c>
    </row>
    <row r="487" spans="1:6" ht="20.25" customHeight="1" x14ac:dyDescent="0.25">
      <c r="A487" s="1" t="s">
        <v>1</v>
      </c>
      <c r="B487" s="1" t="s">
        <v>9</v>
      </c>
      <c r="C487" s="1" t="s">
        <v>17</v>
      </c>
      <c r="D487" s="9">
        <v>45499</v>
      </c>
      <c r="E487" s="2">
        <v>30242.988012506146</v>
      </c>
      <c r="F487" s="6">
        <v>24445</v>
      </c>
    </row>
    <row r="488" spans="1:6" ht="20.25" customHeight="1" x14ac:dyDescent="0.25">
      <c r="A488" s="1" t="s">
        <v>1</v>
      </c>
      <c r="B488" s="1" t="s">
        <v>11</v>
      </c>
      <c r="C488" s="1" t="s">
        <v>21</v>
      </c>
      <c r="D488" s="9">
        <v>45498</v>
      </c>
      <c r="E488" s="2">
        <v>45196.041485024369</v>
      </c>
      <c r="F488" s="6">
        <v>35826</v>
      </c>
    </row>
    <row r="489" spans="1:6" ht="20.25" customHeight="1" x14ac:dyDescent="0.25">
      <c r="A489" s="1" t="s">
        <v>1</v>
      </c>
      <c r="B489" s="1" t="s">
        <v>19</v>
      </c>
      <c r="C489" s="1" t="s">
        <v>15</v>
      </c>
      <c r="D489" s="9">
        <v>45498</v>
      </c>
      <c r="E489" s="2">
        <v>36817.351112948149</v>
      </c>
      <c r="F489" s="6">
        <v>29454</v>
      </c>
    </row>
    <row r="490" spans="1:6" ht="20.25" customHeight="1" x14ac:dyDescent="0.25">
      <c r="A490" s="1" t="s">
        <v>2</v>
      </c>
      <c r="B490" s="1" t="s">
        <v>9</v>
      </c>
      <c r="C490" s="1" t="s">
        <v>21</v>
      </c>
      <c r="D490" s="9">
        <v>45497</v>
      </c>
      <c r="E490" s="2">
        <v>32756.978937896973</v>
      </c>
      <c r="F490" s="6">
        <v>27396</v>
      </c>
    </row>
    <row r="491" spans="1:6" ht="20.25" customHeight="1" x14ac:dyDescent="0.25">
      <c r="A491" s="1" t="s">
        <v>3</v>
      </c>
      <c r="B491" s="1" t="s">
        <v>13</v>
      </c>
      <c r="C491" s="1" t="s">
        <v>17</v>
      </c>
      <c r="D491" s="9">
        <v>45497</v>
      </c>
      <c r="E491" s="2">
        <v>20904.852737481691</v>
      </c>
      <c r="F491" s="6">
        <v>18225</v>
      </c>
    </row>
    <row r="492" spans="1:6" ht="20.25" customHeight="1" x14ac:dyDescent="0.25">
      <c r="A492" s="1" t="s">
        <v>1</v>
      </c>
      <c r="B492" s="1" t="s">
        <v>14</v>
      </c>
      <c r="C492" s="1" t="s">
        <v>17</v>
      </c>
      <c r="D492" s="9">
        <v>45497</v>
      </c>
      <c r="E492" s="2">
        <v>21513.401857239704</v>
      </c>
      <c r="F492" s="6">
        <v>17722</v>
      </c>
    </row>
    <row r="493" spans="1:6" ht="20.25" customHeight="1" x14ac:dyDescent="0.25">
      <c r="A493" s="1" t="s">
        <v>1</v>
      </c>
      <c r="B493" s="1" t="s">
        <v>18</v>
      </c>
      <c r="C493" s="1" t="s">
        <v>21</v>
      </c>
      <c r="D493" s="9">
        <v>45497</v>
      </c>
      <c r="E493" s="2">
        <v>34841.521797966532</v>
      </c>
      <c r="F493" s="6">
        <v>29369</v>
      </c>
    </row>
    <row r="494" spans="1:6" ht="20.25" customHeight="1" x14ac:dyDescent="0.25">
      <c r="A494" s="1" t="s">
        <v>3</v>
      </c>
      <c r="B494" s="1" t="s">
        <v>16</v>
      </c>
      <c r="C494" s="1" t="s">
        <v>23</v>
      </c>
      <c r="D494" s="9">
        <v>45497</v>
      </c>
      <c r="E494" s="2">
        <v>38472.602269251627</v>
      </c>
      <c r="F494" s="6">
        <v>30401</v>
      </c>
    </row>
    <row r="495" spans="1:6" ht="20.25" customHeight="1" x14ac:dyDescent="0.25">
      <c r="A495" s="1" t="s">
        <v>1</v>
      </c>
      <c r="B495" s="1" t="s">
        <v>22</v>
      </c>
      <c r="C495" s="1" t="s">
        <v>23</v>
      </c>
      <c r="D495" s="9">
        <v>45497</v>
      </c>
      <c r="E495" s="2">
        <v>35915.258288082136</v>
      </c>
      <c r="F495" s="6">
        <v>26739</v>
      </c>
    </row>
    <row r="496" spans="1:6" ht="20.25" customHeight="1" x14ac:dyDescent="0.25">
      <c r="A496" s="1" t="s">
        <v>1</v>
      </c>
      <c r="B496" s="1" t="s">
        <v>9</v>
      </c>
      <c r="C496" s="1" t="s">
        <v>17</v>
      </c>
      <c r="D496" s="9">
        <v>45497</v>
      </c>
      <c r="E496" s="2">
        <v>20147.035373631265</v>
      </c>
      <c r="F496" s="6">
        <v>16666</v>
      </c>
    </row>
    <row r="497" spans="1:6" ht="20.25" customHeight="1" x14ac:dyDescent="0.25">
      <c r="A497" s="1" t="s">
        <v>1</v>
      </c>
      <c r="B497" s="1" t="s">
        <v>13</v>
      </c>
      <c r="C497" s="1" t="s">
        <v>10</v>
      </c>
      <c r="D497" s="9">
        <v>45496</v>
      </c>
      <c r="E497" s="2">
        <v>26989.31761916426</v>
      </c>
      <c r="F497" s="6">
        <v>21900</v>
      </c>
    </row>
    <row r="498" spans="1:6" ht="20.25" customHeight="1" x14ac:dyDescent="0.25">
      <c r="A498" s="1" t="s">
        <v>3</v>
      </c>
      <c r="B498" s="1" t="s">
        <v>22</v>
      </c>
      <c r="C498" s="1" t="s">
        <v>10</v>
      </c>
      <c r="D498" s="9">
        <v>45496</v>
      </c>
      <c r="E498" s="2">
        <v>29727.914850790556</v>
      </c>
      <c r="F498" s="6">
        <v>25528</v>
      </c>
    </row>
    <row r="499" spans="1:6" ht="20.25" customHeight="1" x14ac:dyDescent="0.25">
      <c r="A499" s="1" t="s">
        <v>3</v>
      </c>
      <c r="B499" s="1" t="s">
        <v>16</v>
      </c>
      <c r="C499" s="1" t="s">
        <v>15</v>
      </c>
      <c r="D499" s="9">
        <v>45494</v>
      </c>
      <c r="E499" s="2">
        <v>23318.537432802004</v>
      </c>
      <c r="F499" s="6">
        <v>18072</v>
      </c>
    </row>
    <row r="500" spans="1:6" ht="20.25" customHeight="1" x14ac:dyDescent="0.25">
      <c r="A500" s="1" t="s">
        <v>1</v>
      </c>
      <c r="B500" s="1" t="s">
        <v>14</v>
      </c>
      <c r="C500" s="1" t="s">
        <v>17</v>
      </c>
      <c r="D500" s="9">
        <v>45493</v>
      </c>
      <c r="E500" s="2">
        <v>20986.639427170889</v>
      </c>
      <c r="F500" s="6">
        <v>17718</v>
      </c>
    </row>
    <row r="501" spans="1:6" ht="20.25" customHeight="1" x14ac:dyDescent="0.25">
      <c r="A501" s="1" t="s">
        <v>1</v>
      </c>
      <c r="B501" s="1" t="s">
        <v>18</v>
      </c>
      <c r="C501" s="1" t="s">
        <v>21</v>
      </c>
      <c r="D501" s="9">
        <v>45493</v>
      </c>
      <c r="E501" s="2">
        <v>35433.691118083603</v>
      </c>
      <c r="F501" s="6">
        <v>29365</v>
      </c>
    </row>
    <row r="502" spans="1:6" ht="20.25" customHeight="1" x14ac:dyDescent="0.25">
      <c r="A502" s="1" t="s">
        <v>3</v>
      </c>
      <c r="B502" s="1" t="s">
        <v>16</v>
      </c>
      <c r="C502" s="1" t="s">
        <v>23</v>
      </c>
      <c r="D502" s="9">
        <v>45493</v>
      </c>
      <c r="E502" s="2">
        <v>36172.470047590708</v>
      </c>
      <c r="F502" s="6">
        <v>30397</v>
      </c>
    </row>
    <row r="503" spans="1:6" ht="20.25" customHeight="1" x14ac:dyDescent="0.25">
      <c r="A503" s="1" t="s">
        <v>3</v>
      </c>
      <c r="B503" s="1" t="s">
        <v>14</v>
      </c>
      <c r="C503" s="1" t="s">
        <v>23</v>
      </c>
      <c r="D503" s="9">
        <v>45493</v>
      </c>
      <c r="E503" s="2">
        <v>36533.421317992295</v>
      </c>
      <c r="F503" s="6">
        <v>28718</v>
      </c>
    </row>
    <row r="504" spans="1:6" ht="20.25" customHeight="1" x14ac:dyDescent="0.25">
      <c r="A504" s="1" t="s">
        <v>1</v>
      </c>
      <c r="B504" s="1" t="s">
        <v>12</v>
      </c>
      <c r="C504" s="1" t="s">
        <v>15</v>
      </c>
      <c r="D504" s="9">
        <v>45493</v>
      </c>
      <c r="E504" s="2">
        <v>34882.656173046722</v>
      </c>
      <c r="F504" s="6">
        <v>26783</v>
      </c>
    </row>
    <row r="505" spans="1:6" ht="20.25" customHeight="1" x14ac:dyDescent="0.25">
      <c r="A505" s="1" t="s">
        <v>3</v>
      </c>
      <c r="B505" s="1" t="s">
        <v>22</v>
      </c>
      <c r="C505" s="1" t="s">
        <v>10</v>
      </c>
      <c r="D505" s="9">
        <v>45492</v>
      </c>
      <c r="E505" s="2">
        <v>29419.818349943242</v>
      </c>
      <c r="F505" s="6">
        <v>25524</v>
      </c>
    </row>
    <row r="506" spans="1:6" ht="20.25" customHeight="1" x14ac:dyDescent="0.25">
      <c r="A506" s="1" t="s">
        <v>3</v>
      </c>
      <c r="B506" s="1" t="s">
        <v>11</v>
      </c>
      <c r="C506" s="1" t="s">
        <v>23</v>
      </c>
      <c r="D506" s="9">
        <v>45492</v>
      </c>
      <c r="E506" s="2">
        <v>31557.70733887262</v>
      </c>
      <c r="F506" s="6">
        <v>24540</v>
      </c>
    </row>
    <row r="507" spans="1:6" ht="20.25" customHeight="1" x14ac:dyDescent="0.25">
      <c r="A507" s="1" t="s">
        <v>1</v>
      </c>
      <c r="B507" s="1" t="s">
        <v>12</v>
      </c>
      <c r="C507" s="1" t="s">
        <v>15</v>
      </c>
      <c r="D507" s="9">
        <v>45491</v>
      </c>
      <c r="E507" s="2">
        <v>38302.750272217439</v>
      </c>
      <c r="F507" s="6">
        <v>31301</v>
      </c>
    </row>
    <row r="508" spans="1:6" ht="20.25" customHeight="1" x14ac:dyDescent="0.25">
      <c r="A508" s="1" t="s">
        <v>1</v>
      </c>
      <c r="B508" s="1" t="s">
        <v>9</v>
      </c>
      <c r="C508" s="1" t="s">
        <v>10</v>
      </c>
      <c r="D508" s="9">
        <v>45491</v>
      </c>
      <c r="E508" s="2">
        <v>40451.3537976316</v>
      </c>
      <c r="F508" s="6">
        <v>34360</v>
      </c>
    </row>
    <row r="509" spans="1:6" ht="20.25" customHeight="1" x14ac:dyDescent="0.25">
      <c r="A509" s="1" t="s">
        <v>3</v>
      </c>
      <c r="B509" s="1" t="s">
        <v>12</v>
      </c>
      <c r="C509" s="1" t="s">
        <v>10</v>
      </c>
      <c r="D509" s="9">
        <v>45489</v>
      </c>
      <c r="E509" s="2">
        <v>35978.320408808322</v>
      </c>
      <c r="F509" s="6">
        <v>29240</v>
      </c>
    </row>
    <row r="510" spans="1:6" ht="20.25" customHeight="1" x14ac:dyDescent="0.25">
      <c r="A510" s="1" t="s">
        <v>1</v>
      </c>
      <c r="B510" s="1" t="s">
        <v>13</v>
      </c>
      <c r="C510" s="1" t="s">
        <v>23</v>
      </c>
      <c r="D510" s="9">
        <v>45489</v>
      </c>
      <c r="E510" s="2">
        <v>50118.876723091467</v>
      </c>
      <c r="F510" s="6">
        <v>39077</v>
      </c>
    </row>
    <row r="511" spans="1:6" ht="20.25" customHeight="1" x14ac:dyDescent="0.25">
      <c r="A511" s="1" t="s">
        <v>1</v>
      </c>
      <c r="B511" s="1" t="s">
        <v>14</v>
      </c>
      <c r="C511" s="1" t="s">
        <v>15</v>
      </c>
      <c r="D511" s="9">
        <v>45489</v>
      </c>
      <c r="E511" s="2">
        <v>36472.051180697257</v>
      </c>
      <c r="F511" s="6">
        <v>30990</v>
      </c>
    </row>
    <row r="512" spans="1:6" ht="20.25" customHeight="1" x14ac:dyDescent="0.25">
      <c r="A512" s="1" t="s">
        <v>1</v>
      </c>
      <c r="B512" s="1" t="s">
        <v>9</v>
      </c>
      <c r="C512" s="1" t="s">
        <v>15</v>
      </c>
      <c r="D512" s="9">
        <v>45488</v>
      </c>
      <c r="E512" s="2">
        <v>33341.776001795632</v>
      </c>
      <c r="F512" s="6">
        <v>26485</v>
      </c>
    </row>
    <row r="513" spans="1:6" ht="20.25" customHeight="1" x14ac:dyDescent="0.25">
      <c r="A513" s="1" t="s">
        <v>1</v>
      </c>
      <c r="B513" s="1" t="s">
        <v>18</v>
      </c>
      <c r="C513" s="1" t="s">
        <v>15</v>
      </c>
      <c r="D513" s="9">
        <v>45487</v>
      </c>
      <c r="E513" s="2">
        <v>23437.464709190073</v>
      </c>
      <c r="F513" s="6">
        <v>19155</v>
      </c>
    </row>
    <row r="514" spans="1:6" ht="20.25" customHeight="1" x14ac:dyDescent="0.25">
      <c r="A514" s="1" t="s">
        <v>1</v>
      </c>
      <c r="B514" s="1" t="s">
        <v>14</v>
      </c>
      <c r="C514" s="1" t="s">
        <v>17</v>
      </c>
      <c r="D514" s="9">
        <v>45487</v>
      </c>
      <c r="E514" s="2">
        <v>22178.432516781231</v>
      </c>
      <c r="F514" s="6">
        <v>16934</v>
      </c>
    </row>
    <row r="515" spans="1:6" ht="20.25" customHeight="1" x14ac:dyDescent="0.25">
      <c r="A515" s="1" t="s">
        <v>1</v>
      </c>
      <c r="B515" s="1" t="s">
        <v>20</v>
      </c>
      <c r="C515" s="1" t="s">
        <v>17</v>
      </c>
      <c r="D515" s="9">
        <v>45487</v>
      </c>
      <c r="E515" s="2">
        <v>39482.357169748218</v>
      </c>
      <c r="F515" s="6">
        <v>30924</v>
      </c>
    </row>
    <row r="516" spans="1:6" ht="20.25" customHeight="1" x14ac:dyDescent="0.25">
      <c r="A516" s="1" t="s">
        <v>1</v>
      </c>
      <c r="B516" s="1" t="s">
        <v>20</v>
      </c>
      <c r="C516" s="1" t="s">
        <v>21</v>
      </c>
      <c r="D516" s="9">
        <v>45487</v>
      </c>
      <c r="E516" s="2">
        <v>24159.151385008379</v>
      </c>
      <c r="F516" s="6">
        <v>19389</v>
      </c>
    </row>
    <row r="517" spans="1:6" ht="20.25" customHeight="1" x14ac:dyDescent="0.25">
      <c r="A517" s="1" t="s">
        <v>1</v>
      </c>
      <c r="B517" s="1" t="s">
        <v>11</v>
      </c>
      <c r="C517" s="1" t="s">
        <v>15</v>
      </c>
      <c r="D517" s="9">
        <v>45487</v>
      </c>
      <c r="E517" s="2">
        <v>30117.976327940887</v>
      </c>
      <c r="F517" s="6">
        <v>24496</v>
      </c>
    </row>
    <row r="518" spans="1:6" ht="20.25" customHeight="1" x14ac:dyDescent="0.25">
      <c r="A518" s="1" t="s">
        <v>1</v>
      </c>
      <c r="B518" s="1" t="s">
        <v>18</v>
      </c>
      <c r="C518" s="1" t="s">
        <v>15</v>
      </c>
      <c r="D518" s="9">
        <v>45487</v>
      </c>
      <c r="E518" s="2">
        <v>34123.579944664743</v>
      </c>
      <c r="F518" s="6">
        <v>27133</v>
      </c>
    </row>
    <row r="519" spans="1:6" ht="20.25" customHeight="1" x14ac:dyDescent="0.25">
      <c r="A519" s="1" t="s">
        <v>1</v>
      </c>
      <c r="B519" s="1" t="s">
        <v>16</v>
      </c>
      <c r="C519" s="1" t="s">
        <v>15</v>
      </c>
      <c r="D519" s="9">
        <v>45487</v>
      </c>
      <c r="E519" s="2">
        <v>32167.840873869784</v>
      </c>
      <c r="F519" s="6">
        <v>23706</v>
      </c>
    </row>
    <row r="520" spans="1:6" ht="20.25" customHeight="1" x14ac:dyDescent="0.25">
      <c r="A520" s="1" t="s">
        <v>1</v>
      </c>
      <c r="B520" s="1" t="s">
        <v>12</v>
      </c>
      <c r="C520" s="1" t="s">
        <v>21</v>
      </c>
      <c r="D520" s="9">
        <v>45487</v>
      </c>
      <c r="E520" s="2">
        <v>28932.493117900052</v>
      </c>
      <c r="F520" s="6">
        <v>21354</v>
      </c>
    </row>
    <row r="521" spans="1:6" ht="20.25" customHeight="1" x14ac:dyDescent="0.25">
      <c r="A521" s="1" t="s">
        <v>3</v>
      </c>
      <c r="B521" s="1" t="s">
        <v>11</v>
      </c>
      <c r="C521" s="1" t="s">
        <v>10</v>
      </c>
      <c r="D521" s="9">
        <v>45487</v>
      </c>
      <c r="E521" s="2">
        <v>20245.454849511851</v>
      </c>
      <c r="F521" s="6">
        <v>16132</v>
      </c>
    </row>
    <row r="522" spans="1:6" ht="20.25" customHeight="1" x14ac:dyDescent="0.25">
      <c r="A522" s="1" t="s">
        <v>1</v>
      </c>
      <c r="B522" s="1" t="s">
        <v>12</v>
      </c>
      <c r="C522" s="1" t="s">
        <v>10</v>
      </c>
      <c r="D522" s="9">
        <v>45486</v>
      </c>
      <c r="E522" s="2">
        <v>37686.642172830405</v>
      </c>
      <c r="F522" s="6">
        <v>30233</v>
      </c>
    </row>
    <row r="523" spans="1:6" ht="20.25" customHeight="1" x14ac:dyDescent="0.25">
      <c r="A523" s="1" t="s">
        <v>1</v>
      </c>
      <c r="B523" s="1" t="s">
        <v>13</v>
      </c>
      <c r="C523" s="1" t="s">
        <v>21</v>
      </c>
      <c r="D523" s="9">
        <v>45486</v>
      </c>
      <c r="E523" s="2">
        <v>42739.134025279483</v>
      </c>
      <c r="F523" s="6">
        <v>35221</v>
      </c>
    </row>
    <row r="524" spans="1:6" ht="20.25" customHeight="1" x14ac:dyDescent="0.25">
      <c r="A524" s="1" t="s">
        <v>1</v>
      </c>
      <c r="B524" s="1" t="s">
        <v>13</v>
      </c>
      <c r="C524" s="1" t="s">
        <v>17</v>
      </c>
      <c r="D524" s="9">
        <v>45486</v>
      </c>
      <c r="E524" s="2">
        <v>35056.287968191507</v>
      </c>
      <c r="F524" s="6">
        <v>28644</v>
      </c>
    </row>
    <row r="525" spans="1:6" ht="20.25" customHeight="1" x14ac:dyDescent="0.25">
      <c r="A525" s="1" t="s">
        <v>1</v>
      </c>
      <c r="B525" s="1" t="s">
        <v>13</v>
      </c>
      <c r="C525" s="1" t="s">
        <v>15</v>
      </c>
      <c r="D525" s="9">
        <v>45486</v>
      </c>
      <c r="E525" s="2">
        <v>35819.07836302583</v>
      </c>
      <c r="F525" s="6">
        <v>28393</v>
      </c>
    </row>
    <row r="526" spans="1:6" ht="20.25" customHeight="1" x14ac:dyDescent="0.25">
      <c r="A526" s="1" t="s">
        <v>1</v>
      </c>
      <c r="B526" s="1" t="s">
        <v>13</v>
      </c>
      <c r="C526" s="1" t="s">
        <v>10</v>
      </c>
      <c r="D526" s="9">
        <v>45486</v>
      </c>
      <c r="E526" s="2">
        <v>46621.730435742124</v>
      </c>
      <c r="F526" s="6">
        <v>36792</v>
      </c>
    </row>
    <row r="527" spans="1:6" ht="20.25" customHeight="1" x14ac:dyDescent="0.25">
      <c r="A527" s="1" t="s">
        <v>1</v>
      </c>
      <c r="B527" s="1" t="s">
        <v>19</v>
      </c>
      <c r="C527" s="1" t="s">
        <v>15</v>
      </c>
      <c r="D527" s="9">
        <v>45486</v>
      </c>
      <c r="E527" s="2">
        <v>36369.824254038489</v>
      </c>
      <c r="F527" s="6">
        <v>28945</v>
      </c>
    </row>
    <row r="528" spans="1:6" ht="20.25" customHeight="1" x14ac:dyDescent="0.25">
      <c r="A528" s="1" t="s">
        <v>1</v>
      </c>
      <c r="B528" s="1" t="s">
        <v>12</v>
      </c>
      <c r="C528" s="1" t="s">
        <v>21</v>
      </c>
      <c r="D528" s="9">
        <v>45486</v>
      </c>
      <c r="E528" s="2">
        <v>45729.262029261037</v>
      </c>
      <c r="F528" s="6">
        <v>33197</v>
      </c>
    </row>
    <row r="529" spans="1:6" ht="20.25" customHeight="1" x14ac:dyDescent="0.25">
      <c r="A529" s="1" t="s">
        <v>2</v>
      </c>
      <c r="B529" s="1" t="s">
        <v>11</v>
      </c>
      <c r="C529" s="1" t="s">
        <v>17</v>
      </c>
      <c r="D529" s="9">
        <v>45486</v>
      </c>
      <c r="E529" s="2">
        <v>29940.583725815919</v>
      </c>
      <c r="F529" s="6">
        <v>23793</v>
      </c>
    </row>
    <row r="530" spans="1:6" ht="20.25" customHeight="1" x14ac:dyDescent="0.25">
      <c r="A530" s="1" t="s">
        <v>1</v>
      </c>
      <c r="B530" s="1" t="s">
        <v>12</v>
      </c>
      <c r="C530" s="1" t="s">
        <v>15</v>
      </c>
      <c r="D530" s="9">
        <v>45486</v>
      </c>
      <c r="E530" s="2">
        <v>23658.848836031437</v>
      </c>
      <c r="F530" s="6">
        <v>19409</v>
      </c>
    </row>
    <row r="531" spans="1:6" ht="20.25" customHeight="1" x14ac:dyDescent="0.25">
      <c r="A531" s="1" t="s">
        <v>3</v>
      </c>
      <c r="B531" s="1" t="s">
        <v>12</v>
      </c>
      <c r="C531" s="1" t="s">
        <v>10</v>
      </c>
      <c r="D531" s="9">
        <v>45485</v>
      </c>
      <c r="E531" s="2">
        <v>34777.626042122101</v>
      </c>
      <c r="F531" s="6">
        <v>29236</v>
      </c>
    </row>
    <row r="532" spans="1:6" ht="20.25" customHeight="1" x14ac:dyDescent="0.25">
      <c r="A532" s="1" t="s">
        <v>1</v>
      </c>
      <c r="B532" s="1" t="s">
        <v>13</v>
      </c>
      <c r="C532" s="1" t="s">
        <v>17</v>
      </c>
      <c r="D532" s="9">
        <v>45485</v>
      </c>
      <c r="E532" s="2">
        <v>42566.53362936218</v>
      </c>
      <c r="F532" s="6">
        <v>34935</v>
      </c>
    </row>
    <row r="533" spans="1:6" ht="20.25" customHeight="1" x14ac:dyDescent="0.25">
      <c r="A533" s="1" t="s">
        <v>1</v>
      </c>
      <c r="B533" s="1" t="s">
        <v>19</v>
      </c>
      <c r="C533" s="1" t="s">
        <v>23</v>
      </c>
      <c r="D533" s="9">
        <v>45485</v>
      </c>
      <c r="E533" s="2">
        <v>44890.297105025733</v>
      </c>
      <c r="F533" s="6">
        <v>36924</v>
      </c>
    </row>
    <row r="534" spans="1:6" ht="20.25" customHeight="1" x14ac:dyDescent="0.25">
      <c r="A534" s="1" t="s">
        <v>3</v>
      </c>
      <c r="B534" s="1" t="s">
        <v>22</v>
      </c>
      <c r="C534" s="1" t="s">
        <v>10</v>
      </c>
      <c r="D534" s="9">
        <v>45485</v>
      </c>
      <c r="E534" s="2">
        <v>22662.713217363034</v>
      </c>
      <c r="F534" s="6">
        <v>18214</v>
      </c>
    </row>
    <row r="535" spans="1:6" ht="20.25" customHeight="1" x14ac:dyDescent="0.25">
      <c r="A535" s="1" t="s">
        <v>1</v>
      </c>
      <c r="B535" s="1" t="s">
        <v>9</v>
      </c>
      <c r="C535" s="1" t="s">
        <v>15</v>
      </c>
      <c r="D535" s="9">
        <v>45484</v>
      </c>
      <c r="E535" s="2">
        <v>31129.628996483054</v>
      </c>
      <c r="F535" s="6">
        <v>26481</v>
      </c>
    </row>
    <row r="536" spans="1:6" ht="20.25" customHeight="1" x14ac:dyDescent="0.25">
      <c r="A536" s="1" t="s">
        <v>1</v>
      </c>
      <c r="B536" s="1" t="s">
        <v>18</v>
      </c>
      <c r="C536" s="1" t="s">
        <v>23</v>
      </c>
      <c r="D536" s="9">
        <v>45484</v>
      </c>
      <c r="E536" s="2">
        <v>19629.378117677246</v>
      </c>
      <c r="F536" s="6">
        <v>15340</v>
      </c>
    </row>
    <row r="537" spans="1:6" ht="20.25" customHeight="1" x14ac:dyDescent="0.25">
      <c r="A537" s="1" t="s">
        <v>1</v>
      </c>
      <c r="B537" s="1" t="s">
        <v>20</v>
      </c>
      <c r="C537" s="1" t="s">
        <v>23</v>
      </c>
      <c r="D537" s="9">
        <v>45483</v>
      </c>
      <c r="E537" s="2">
        <v>36181.75790218779</v>
      </c>
      <c r="F537" s="6">
        <v>28865</v>
      </c>
    </row>
    <row r="538" spans="1:6" ht="20.25" customHeight="1" x14ac:dyDescent="0.25">
      <c r="A538" s="1" t="s">
        <v>3</v>
      </c>
      <c r="B538" s="1" t="s">
        <v>18</v>
      </c>
      <c r="C538" s="1" t="s">
        <v>23</v>
      </c>
      <c r="D538" s="9">
        <v>45483</v>
      </c>
      <c r="E538" s="2">
        <v>36523.073870652479</v>
      </c>
      <c r="F538" s="6">
        <v>30342</v>
      </c>
    </row>
    <row r="539" spans="1:6" ht="20.25" customHeight="1" x14ac:dyDescent="0.25">
      <c r="A539" s="1" t="s">
        <v>3</v>
      </c>
      <c r="B539" s="1" t="s">
        <v>20</v>
      </c>
      <c r="C539" s="1" t="s">
        <v>21</v>
      </c>
      <c r="D539" s="9">
        <v>45482</v>
      </c>
      <c r="E539" s="2">
        <v>38699.083937963602</v>
      </c>
      <c r="F539" s="6">
        <v>31301</v>
      </c>
    </row>
    <row r="540" spans="1:6" ht="20.25" customHeight="1" x14ac:dyDescent="0.25">
      <c r="A540" s="1" t="s">
        <v>3</v>
      </c>
      <c r="B540" s="1" t="s">
        <v>9</v>
      </c>
      <c r="C540" s="1" t="s">
        <v>17</v>
      </c>
      <c r="D540" s="9">
        <v>45482</v>
      </c>
      <c r="E540" s="2">
        <v>29469.431765097626</v>
      </c>
      <c r="F540" s="6">
        <v>24068</v>
      </c>
    </row>
    <row r="541" spans="1:6" ht="20.25" customHeight="1" x14ac:dyDescent="0.25">
      <c r="A541" s="1" t="s">
        <v>3</v>
      </c>
      <c r="B541" s="1" t="s">
        <v>20</v>
      </c>
      <c r="C541" s="1" t="s">
        <v>10</v>
      </c>
      <c r="D541" s="9">
        <v>45481</v>
      </c>
      <c r="E541" s="2">
        <v>32275.875099355482</v>
      </c>
      <c r="F541" s="6">
        <v>25608</v>
      </c>
    </row>
    <row r="542" spans="1:6" ht="20.25" customHeight="1" x14ac:dyDescent="0.25">
      <c r="A542" s="1" t="s">
        <v>1</v>
      </c>
      <c r="B542" s="1" t="s">
        <v>16</v>
      </c>
      <c r="C542" s="1" t="s">
        <v>10</v>
      </c>
      <c r="D542" s="9">
        <v>45480</v>
      </c>
      <c r="E542" s="2">
        <v>48147.677866194055</v>
      </c>
      <c r="F542" s="6">
        <v>38362</v>
      </c>
    </row>
    <row r="543" spans="1:6" ht="20.25" customHeight="1" x14ac:dyDescent="0.25">
      <c r="A543" s="1" t="s">
        <v>1</v>
      </c>
      <c r="B543" s="1" t="s">
        <v>13</v>
      </c>
      <c r="C543" s="1" t="s">
        <v>17</v>
      </c>
      <c r="D543" s="9">
        <v>45480</v>
      </c>
      <c r="E543" s="2">
        <v>49826.009371298809</v>
      </c>
      <c r="F543" s="6">
        <v>37101</v>
      </c>
    </row>
    <row r="544" spans="1:6" ht="20.25" customHeight="1" x14ac:dyDescent="0.25">
      <c r="A544" s="1" t="s">
        <v>1</v>
      </c>
      <c r="B544" s="1" t="s">
        <v>14</v>
      </c>
      <c r="C544" s="1" t="s">
        <v>23</v>
      </c>
      <c r="D544" s="9">
        <v>45480</v>
      </c>
      <c r="E544" s="2">
        <v>21948.25145056397</v>
      </c>
      <c r="F544" s="6">
        <v>17297</v>
      </c>
    </row>
    <row r="545" spans="1:6" ht="20.25" customHeight="1" x14ac:dyDescent="0.25">
      <c r="A545" s="1" t="s">
        <v>1</v>
      </c>
      <c r="B545" s="1" t="s">
        <v>20</v>
      </c>
      <c r="C545" s="1" t="s">
        <v>21</v>
      </c>
      <c r="D545" s="9">
        <v>45480</v>
      </c>
      <c r="E545" s="2">
        <v>40867.752241421571</v>
      </c>
      <c r="F545" s="6">
        <v>33388</v>
      </c>
    </row>
    <row r="546" spans="1:6" ht="20.25" customHeight="1" x14ac:dyDescent="0.25">
      <c r="A546" s="1" t="s">
        <v>1</v>
      </c>
      <c r="B546" s="1" t="s">
        <v>18</v>
      </c>
      <c r="C546" s="1" t="s">
        <v>21</v>
      </c>
      <c r="D546" s="9">
        <v>45480</v>
      </c>
      <c r="E546" s="2">
        <v>24201.067085219856</v>
      </c>
      <c r="F546" s="6">
        <v>19833</v>
      </c>
    </row>
    <row r="547" spans="1:6" ht="20.25" customHeight="1" x14ac:dyDescent="0.25">
      <c r="A547" s="1" t="s">
        <v>1</v>
      </c>
      <c r="B547" s="1" t="s">
        <v>16</v>
      </c>
      <c r="C547" s="1" t="s">
        <v>23</v>
      </c>
      <c r="D547" s="9">
        <v>45480</v>
      </c>
      <c r="E547" s="2">
        <v>33668.511914858384</v>
      </c>
      <c r="F547" s="6">
        <v>26272</v>
      </c>
    </row>
    <row r="548" spans="1:6" ht="20.25" customHeight="1" x14ac:dyDescent="0.25">
      <c r="A548" s="1" t="s">
        <v>1</v>
      </c>
      <c r="B548" s="1" t="s">
        <v>16</v>
      </c>
      <c r="C548" s="1" t="s">
        <v>17</v>
      </c>
      <c r="D548" s="9">
        <v>45480</v>
      </c>
      <c r="E548" s="2">
        <v>29494.74430579305</v>
      </c>
      <c r="F548" s="6">
        <v>21519</v>
      </c>
    </row>
    <row r="549" spans="1:6" ht="20.25" customHeight="1" x14ac:dyDescent="0.25">
      <c r="A549" s="1" t="s">
        <v>1</v>
      </c>
      <c r="B549" s="1" t="s">
        <v>9</v>
      </c>
      <c r="C549" s="1" t="s">
        <v>21</v>
      </c>
      <c r="D549" s="9">
        <v>45480</v>
      </c>
      <c r="E549" s="2">
        <v>26737.2183869418</v>
      </c>
      <c r="F549" s="6">
        <v>20845</v>
      </c>
    </row>
    <row r="550" spans="1:6" ht="20.25" customHeight="1" x14ac:dyDescent="0.25">
      <c r="A550" s="1" t="s">
        <v>3</v>
      </c>
      <c r="B550" s="1" t="s">
        <v>18</v>
      </c>
      <c r="C550" s="1" t="s">
        <v>21</v>
      </c>
      <c r="D550" s="9">
        <v>45480</v>
      </c>
      <c r="E550" s="2">
        <v>22442.443838202726</v>
      </c>
      <c r="F550" s="6">
        <v>17596</v>
      </c>
    </row>
    <row r="551" spans="1:6" ht="20.25" customHeight="1" x14ac:dyDescent="0.25">
      <c r="A551" s="1" t="s">
        <v>1</v>
      </c>
      <c r="B551" s="1" t="s">
        <v>20</v>
      </c>
      <c r="C551" s="1" t="s">
        <v>23</v>
      </c>
      <c r="D551" s="9">
        <v>45479</v>
      </c>
      <c r="E551" s="2">
        <v>34394.653737905843</v>
      </c>
      <c r="F551" s="6">
        <v>28861</v>
      </c>
    </row>
    <row r="552" spans="1:6" ht="20.25" customHeight="1" x14ac:dyDescent="0.25">
      <c r="A552" s="1" t="s">
        <v>3</v>
      </c>
      <c r="B552" s="1" t="s">
        <v>18</v>
      </c>
      <c r="C552" s="1" t="s">
        <v>23</v>
      </c>
      <c r="D552" s="9">
        <v>45479</v>
      </c>
      <c r="E552" s="2">
        <v>37262.855148871466</v>
      </c>
      <c r="F552" s="6">
        <v>30338</v>
      </c>
    </row>
    <row r="553" spans="1:6" ht="20.25" customHeight="1" x14ac:dyDescent="0.25">
      <c r="A553" s="1" t="s">
        <v>1</v>
      </c>
      <c r="B553" s="1" t="s">
        <v>11</v>
      </c>
      <c r="C553" s="1" t="s">
        <v>21</v>
      </c>
      <c r="D553" s="9">
        <v>45479</v>
      </c>
      <c r="E553" s="2">
        <v>43046.607142444227</v>
      </c>
      <c r="F553" s="6">
        <v>34811</v>
      </c>
    </row>
    <row r="554" spans="1:6" ht="20.25" customHeight="1" x14ac:dyDescent="0.25">
      <c r="A554" s="1" t="s">
        <v>2</v>
      </c>
      <c r="B554" s="1" t="s">
        <v>14</v>
      </c>
      <c r="C554" s="1" t="s">
        <v>17</v>
      </c>
      <c r="D554" s="9">
        <v>45479</v>
      </c>
      <c r="E554" s="2">
        <v>45640.782541626817</v>
      </c>
      <c r="F554" s="6">
        <v>36727</v>
      </c>
    </row>
    <row r="555" spans="1:6" ht="20.25" customHeight="1" x14ac:dyDescent="0.25">
      <c r="A555" s="1" t="s">
        <v>1</v>
      </c>
      <c r="B555" s="1" t="s">
        <v>19</v>
      </c>
      <c r="C555" s="1" t="s">
        <v>21</v>
      </c>
      <c r="D555" s="9">
        <v>45479</v>
      </c>
      <c r="E555" s="2">
        <v>31421.146225800599</v>
      </c>
      <c r="F555" s="6">
        <v>24242</v>
      </c>
    </row>
    <row r="556" spans="1:6" ht="20.25" customHeight="1" x14ac:dyDescent="0.25">
      <c r="A556" s="1" t="s">
        <v>1</v>
      </c>
      <c r="B556" s="1" t="s">
        <v>22</v>
      </c>
      <c r="C556" s="1" t="s">
        <v>10</v>
      </c>
      <c r="D556" s="9">
        <v>45479</v>
      </c>
      <c r="E556" s="2">
        <v>36839.061036628016</v>
      </c>
      <c r="F556" s="6">
        <v>29084</v>
      </c>
    </row>
    <row r="557" spans="1:6" ht="20.25" customHeight="1" x14ac:dyDescent="0.25">
      <c r="A557" s="1" t="s">
        <v>2</v>
      </c>
      <c r="B557" s="1" t="s">
        <v>22</v>
      </c>
      <c r="C557" s="1" t="s">
        <v>21</v>
      </c>
      <c r="D557" s="9">
        <v>45479</v>
      </c>
      <c r="E557" s="2">
        <v>26067.110262787417</v>
      </c>
      <c r="F557" s="6">
        <v>19539</v>
      </c>
    </row>
    <row r="558" spans="1:6" ht="20.25" customHeight="1" x14ac:dyDescent="0.25">
      <c r="A558" s="1" t="s">
        <v>3</v>
      </c>
      <c r="B558" s="1" t="s">
        <v>20</v>
      </c>
      <c r="C558" s="1" t="s">
        <v>21</v>
      </c>
      <c r="D558" s="9">
        <v>45478</v>
      </c>
      <c r="E558" s="2">
        <v>38723.178319357801</v>
      </c>
      <c r="F558" s="6">
        <v>31297</v>
      </c>
    </row>
    <row r="559" spans="1:6" ht="20.25" customHeight="1" x14ac:dyDescent="0.25">
      <c r="A559" s="1" t="s">
        <v>3</v>
      </c>
      <c r="B559" s="1" t="s">
        <v>9</v>
      </c>
      <c r="C559" s="1" t="s">
        <v>17</v>
      </c>
      <c r="D559" s="9">
        <v>45478</v>
      </c>
      <c r="E559" s="2">
        <v>28066.142740424511</v>
      </c>
      <c r="F559" s="6">
        <v>24064</v>
      </c>
    </row>
    <row r="560" spans="1:6" ht="20.25" customHeight="1" x14ac:dyDescent="0.25">
      <c r="A560" s="1" t="s">
        <v>1</v>
      </c>
      <c r="B560" s="1" t="s">
        <v>18</v>
      </c>
      <c r="C560" s="1" t="s">
        <v>23</v>
      </c>
      <c r="D560" s="9">
        <v>45478</v>
      </c>
      <c r="E560" s="2">
        <v>24541.654950451815</v>
      </c>
      <c r="F560" s="6">
        <v>18500</v>
      </c>
    </row>
    <row r="561" spans="1:6" ht="20.25" customHeight="1" x14ac:dyDescent="0.25">
      <c r="A561" s="1" t="s">
        <v>3</v>
      </c>
      <c r="B561" s="1" t="s">
        <v>13</v>
      </c>
      <c r="C561" s="1" t="s">
        <v>17</v>
      </c>
      <c r="D561" s="9">
        <v>45478</v>
      </c>
      <c r="E561" s="2">
        <v>38689.573794626871</v>
      </c>
      <c r="F561" s="6">
        <v>32781</v>
      </c>
    </row>
    <row r="562" spans="1:6" ht="20.25" customHeight="1" x14ac:dyDescent="0.25">
      <c r="A562" s="1" t="s">
        <v>1</v>
      </c>
      <c r="B562" s="1" t="s">
        <v>19</v>
      </c>
      <c r="C562" s="1" t="s">
        <v>17</v>
      </c>
      <c r="D562" s="9">
        <v>45478</v>
      </c>
      <c r="E562" s="2">
        <v>48413.959409429721</v>
      </c>
      <c r="F562" s="6">
        <v>37139</v>
      </c>
    </row>
    <row r="563" spans="1:6" ht="20.25" customHeight="1" x14ac:dyDescent="0.25">
      <c r="A563" s="1" t="s">
        <v>1</v>
      </c>
      <c r="B563" s="1" t="s">
        <v>9</v>
      </c>
      <c r="C563" s="1" t="s">
        <v>17</v>
      </c>
      <c r="D563" s="9">
        <v>45478</v>
      </c>
      <c r="E563" s="2">
        <v>40754.993607758646</v>
      </c>
      <c r="F563" s="6">
        <v>30667</v>
      </c>
    </row>
    <row r="564" spans="1:6" ht="20.25" customHeight="1" x14ac:dyDescent="0.25">
      <c r="A564" s="1" t="s">
        <v>1</v>
      </c>
      <c r="B564" s="1" t="s">
        <v>22</v>
      </c>
      <c r="C564" s="1" t="s">
        <v>21</v>
      </c>
      <c r="D564" s="9">
        <v>45477</v>
      </c>
      <c r="E564" s="2">
        <v>23160.725078887728</v>
      </c>
      <c r="F564" s="6">
        <v>18562</v>
      </c>
    </row>
    <row r="565" spans="1:6" ht="20.25" customHeight="1" x14ac:dyDescent="0.25">
      <c r="A565" s="1" t="s">
        <v>3</v>
      </c>
      <c r="B565" s="1" t="s">
        <v>12</v>
      </c>
      <c r="C565" s="1" t="s">
        <v>21</v>
      </c>
      <c r="D565" s="9">
        <v>45477</v>
      </c>
      <c r="E565" s="2">
        <v>22049.604611246443</v>
      </c>
      <c r="F565" s="6">
        <v>16857</v>
      </c>
    </row>
    <row r="566" spans="1:6" ht="20.25" customHeight="1" x14ac:dyDescent="0.25">
      <c r="A566" s="1" t="s">
        <v>1</v>
      </c>
      <c r="B566" s="1" t="s">
        <v>16</v>
      </c>
      <c r="C566" s="1" t="s">
        <v>23</v>
      </c>
      <c r="D566" s="9">
        <v>45476</v>
      </c>
      <c r="E566" s="2">
        <v>25449.204303407634</v>
      </c>
      <c r="F566" s="6">
        <v>20022</v>
      </c>
    </row>
    <row r="567" spans="1:6" ht="20.25" customHeight="1" x14ac:dyDescent="0.25">
      <c r="A567" s="1" t="s">
        <v>1</v>
      </c>
      <c r="B567" s="1" t="s">
        <v>16</v>
      </c>
      <c r="C567" s="1" t="s">
        <v>17</v>
      </c>
      <c r="D567" s="9">
        <v>45473</v>
      </c>
      <c r="E567" s="2">
        <v>30825.208460200909</v>
      </c>
      <c r="F567" s="6">
        <v>23343</v>
      </c>
    </row>
    <row r="568" spans="1:6" ht="20.25" customHeight="1" x14ac:dyDescent="0.25">
      <c r="A568" s="1" t="s">
        <v>1</v>
      </c>
      <c r="B568" s="1" t="s">
        <v>11</v>
      </c>
      <c r="C568" s="1" t="s">
        <v>15</v>
      </c>
      <c r="D568" s="9">
        <v>45471</v>
      </c>
      <c r="E568" s="2">
        <v>33182.029413842429</v>
      </c>
      <c r="F568" s="6">
        <v>25678</v>
      </c>
    </row>
    <row r="569" spans="1:6" ht="20.25" customHeight="1" x14ac:dyDescent="0.25">
      <c r="A569" s="1" t="s">
        <v>1</v>
      </c>
      <c r="B569" s="1" t="s">
        <v>18</v>
      </c>
      <c r="C569" s="1" t="s">
        <v>17</v>
      </c>
      <c r="D569" s="9">
        <v>45471</v>
      </c>
      <c r="E569" s="2">
        <v>43350.661497756482</v>
      </c>
      <c r="F569" s="6">
        <v>35375</v>
      </c>
    </row>
    <row r="570" spans="1:6" ht="20.25" customHeight="1" x14ac:dyDescent="0.25">
      <c r="A570" s="1" t="s">
        <v>1</v>
      </c>
      <c r="B570" s="1" t="s">
        <v>12</v>
      </c>
      <c r="C570" s="1" t="s">
        <v>17</v>
      </c>
      <c r="D570" s="9">
        <v>45470</v>
      </c>
      <c r="E570" s="2">
        <v>43018.483804493808</v>
      </c>
      <c r="F570" s="6">
        <v>33742</v>
      </c>
    </row>
    <row r="571" spans="1:6" ht="20.25" customHeight="1" x14ac:dyDescent="0.25">
      <c r="A571" s="1" t="s">
        <v>1</v>
      </c>
      <c r="B571" s="1" t="s">
        <v>13</v>
      </c>
      <c r="C571" s="1" t="s">
        <v>10</v>
      </c>
      <c r="D571" s="9">
        <v>45465</v>
      </c>
      <c r="E571" s="2">
        <v>32932.581049127235</v>
      </c>
      <c r="F571" s="6">
        <v>24813</v>
      </c>
    </row>
    <row r="572" spans="1:6" ht="20.25" customHeight="1" x14ac:dyDescent="0.25">
      <c r="A572" s="1" t="s">
        <v>1</v>
      </c>
      <c r="B572" s="1" t="s">
        <v>20</v>
      </c>
      <c r="C572" s="1" t="s">
        <v>21</v>
      </c>
      <c r="D572" s="9">
        <v>45464</v>
      </c>
      <c r="E572" s="2">
        <v>25806.876087121851</v>
      </c>
      <c r="F572" s="6">
        <v>20733</v>
      </c>
    </row>
    <row r="573" spans="1:6" ht="20.25" customHeight="1" x14ac:dyDescent="0.25">
      <c r="A573" s="1" t="s">
        <v>1</v>
      </c>
      <c r="B573" s="1" t="s">
        <v>9</v>
      </c>
      <c r="C573" s="1" t="s">
        <v>17</v>
      </c>
      <c r="D573" s="9">
        <v>45464</v>
      </c>
      <c r="E573" s="2">
        <v>31385.116136741563</v>
      </c>
      <c r="F573" s="6">
        <v>23490</v>
      </c>
    </row>
    <row r="574" spans="1:6" ht="20.25" customHeight="1" x14ac:dyDescent="0.25">
      <c r="A574" s="1" t="s">
        <v>3</v>
      </c>
      <c r="B574" s="1" t="s">
        <v>19</v>
      </c>
      <c r="C574" s="1" t="s">
        <v>15</v>
      </c>
      <c r="D574" s="9">
        <v>45463</v>
      </c>
      <c r="E574" s="2">
        <v>35409.233125985113</v>
      </c>
      <c r="F574" s="6">
        <v>27876</v>
      </c>
    </row>
    <row r="575" spans="1:6" ht="20.25" customHeight="1" x14ac:dyDescent="0.25">
      <c r="A575" s="1" t="s">
        <v>1</v>
      </c>
      <c r="B575" s="1" t="s">
        <v>12</v>
      </c>
      <c r="C575" s="1" t="s">
        <v>21</v>
      </c>
      <c r="D575" s="9">
        <v>45463</v>
      </c>
      <c r="E575" s="2">
        <v>27739.455113480934</v>
      </c>
      <c r="F575" s="6">
        <v>20722</v>
      </c>
    </row>
    <row r="576" spans="1:6" ht="20.25" customHeight="1" x14ac:dyDescent="0.25">
      <c r="A576" s="1" t="s">
        <v>3</v>
      </c>
      <c r="B576" s="1" t="s">
        <v>16</v>
      </c>
      <c r="C576" s="1" t="s">
        <v>21</v>
      </c>
      <c r="D576" s="9">
        <v>45463</v>
      </c>
      <c r="E576" s="2">
        <v>21587.445035214379</v>
      </c>
      <c r="F576" s="6">
        <v>17773</v>
      </c>
    </row>
    <row r="577" spans="1:6" ht="20.25" customHeight="1" x14ac:dyDescent="0.25">
      <c r="A577" s="1" t="s">
        <v>1</v>
      </c>
      <c r="B577" s="1" t="s">
        <v>11</v>
      </c>
      <c r="C577" s="1" t="s">
        <v>17</v>
      </c>
      <c r="D577" s="9">
        <v>45462</v>
      </c>
      <c r="E577" s="2">
        <v>39350.662519214806</v>
      </c>
      <c r="F577" s="6">
        <v>30073</v>
      </c>
    </row>
    <row r="578" spans="1:6" ht="20.25" customHeight="1" x14ac:dyDescent="0.25">
      <c r="A578" s="1" t="s">
        <v>1</v>
      </c>
      <c r="B578" s="1" t="s">
        <v>14</v>
      </c>
      <c r="C578" s="1" t="s">
        <v>15</v>
      </c>
      <c r="D578" s="9">
        <v>45461</v>
      </c>
      <c r="E578" s="2">
        <v>24960.425007153153</v>
      </c>
      <c r="F578" s="6">
        <v>18168</v>
      </c>
    </row>
    <row r="579" spans="1:6" ht="20.25" customHeight="1" x14ac:dyDescent="0.25">
      <c r="A579" s="1" t="s">
        <v>1</v>
      </c>
      <c r="B579" s="1" t="s">
        <v>16</v>
      </c>
      <c r="C579" s="1" t="s">
        <v>17</v>
      </c>
      <c r="D579" s="9">
        <v>45461</v>
      </c>
      <c r="E579" s="2">
        <v>23219.409660350531</v>
      </c>
      <c r="F579" s="6">
        <v>17090</v>
      </c>
    </row>
    <row r="580" spans="1:6" ht="20.25" customHeight="1" x14ac:dyDescent="0.25">
      <c r="A580" s="1" t="s">
        <v>3</v>
      </c>
      <c r="B580" s="1" t="s">
        <v>12</v>
      </c>
      <c r="C580" s="1" t="s">
        <v>10</v>
      </c>
      <c r="D580" s="9">
        <v>45460</v>
      </c>
      <c r="E580" s="2">
        <v>32364.305169827701</v>
      </c>
      <c r="F580" s="6">
        <v>26022</v>
      </c>
    </row>
    <row r="581" spans="1:6" ht="20.25" customHeight="1" x14ac:dyDescent="0.25">
      <c r="A581" s="1" t="s">
        <v>3</v>
      </c>
      <c r="B581" s="1" t="s">
        <v>13</v>
      </c>
      <c r="C581" s="1" t="s">
        <v>10</v>
      </c>
      <c r="D581" s="9">
        <v>45460</v>
      </c>
      <c r="E581" s="2">
        <v>45961.81540024389</v>
      </c>
      <c r="F581" s="6">
        <v>33997</v>
      </c>
    </row>
    <row r="582" spans="1:6" ht="20.25" customHeight="1" x14ac:dyDescent="0.25">
      <c r="A582" s="1" t="s">
        <v>1</v>
      </c>
      <c r="B582" s="1" t="s">
        <v>11</v>
      </c>
      <c r="C582" s="1" t="s">
        <v>10</v>
      </c>
      <c r="D582" s="9">
        <v>45459</v>
      </c>
      <c r="E582" s="2">
        <v>38033.913028543313</v>
      </c>
      <c r="F582" s="6">
        <v>31347</v>
      </c>
    </row>
    <row r="583" spans="1:6" ht="20.25" customHeight="1" x14ac:dyDescent="0.25">
      <c r="A583" s="1" t="s">
        <v>1</v>
      </c>
      <c r="B583" s="1" t="s">
        <v>20</v>
      </c>
      <c r="C583" s="1" t="s">
        <v>17</v>
      </c>
      <c r="D583" s="9">
        <v>45458</v>
      </c>
      <c r="E583" s="2">
        <v>27913.582368686686</v>
      </c>
      <c r="F583" s="6">
        <v>21048</v>
      </c>
    </row>
    <row r="584" spans="1:6" ht="20.25" customHeight="1" x14ac:dyDescent="0.25">
      <c r="A584" s="1" t="s">
        <v>2</v>
      </c>
      <c r="B584" s="1" t="s">
        <v>20</v>
      </c>
      <c r="C584" s="1" t="s">
        <v>10</v>
      </c>
      <c r="D584" s="9">
        <v>45458</v>
      </c>
      <c r="E584" s="2">
        <v>46930.914970014863</v>
      </c>
      <c r="F584" s="6">
        <v>38339</v>
      </c>
    </row>
    <row r="585" spans="1:6" ht="20.25" customHeight="1" x14ac:dyDescent="0.25">
      <c r="A585" s="1" t="s">
        <v>3</v>
      </c>
      <c r="B585" s="1" t="s">
        <v>20</v>
      </c>
      <c r="C585" s="1" t="s">
        <v>23</v>
      </c>
      <c r="D585" s="9">
        <v>45458</v>
      </c>
      <c r="E585" s="2">
        <v>39926.253414000574</v>
      </c>
      <c r="F585" s="6">
        <v>32133</v>
      </c>
    </row>
    <row r="586" spans="1:6" ht="20.25" customHeight="1" x14ac:dyDescent="0.25">
      <c r="A586" s="1" t="s">
        <v>1</v>
      </c>
      <c r="B586" s="1" t="s">
        <v>9</v>
      </c>
      <c r="C586" s="1" t="s">
        <v>10</v>
      </c>
      <c r="D586" s="9">
        <v>45458</v>
      </c>
      <c r="E586" s="2">
        <v>20939.803014688092</v>
      </c>
      <c r="F586" s="6">
        <v>16224</v>
      </c>
    </row>
    <row r="587" spans="1:6" ht="20.25" customHeight="1" x14ac:dyDescent="0.25">
      <c r="A587" s="1" t="s">
        <v>1</v>
      </c>
      <c r="B587" s="1" t="s">
        <v>13</v>
      </c>
      <c r="C587" s="1" t="s">
        <v>10</v>
      </c>
      <c r="D587" s="9">
        <v>45457</v>
      </c>
      <c r="E587" s="2">
        <v>39227.530482682108</v>
      </c>
      <c r="F587" s="6">
        <v>30644</v>
      </c>
    </row>
    <row r="588" spans="1:6" ht="20.25" customHeight="1" x14ac:dyDescent="0.25">
      <c r="A588" s="1" t="s">
        <v>1</v>
      </c>
      <c r="B588" s="1" t="s">
        <v>13</v>
      </c>
      <c r="C588" s="1" t="s">
        <v>17</v>
      </c>
      <c r="D588" s="9">
        <v>45457</v>
      </c>
      <c r="E588" s="2">
        <v>36520.585314761083</v>
      </c>
      <c r="F588" s="6">
        <v>28908</v>
      </c>
    </row>
    <row r="589" spans="1:6" ht="20.25" customHeight="1" x14ac:dyDescent="0.25">
      <c r="A589" s="1" t="s">
        <v>3</v>
      </c>
      <c r="B589" s="1" t="s">
        <v>13</v>
      </c>
      <c r="C589" s="1" t="s">
        <v>15</v>
      </c>
      <c r="D589" s="9">
        <v>45457</v>
      </c>
      <c r="E589" s="2">
        <v>47421.862704682433</v>
      </c>
      <c r="F589" s="6">
        <v>36347</v>
      </c>
    </row>
    <row r="590" spans="1:6" ht="20.25" customHeight="1" x14ac:dyDescent="0.25">
      <c r="A590" s="1" t="s">
        <v>1</v>
      </c>
      <c r="B590" s="1" t="s">
        <v>22</v>
      </c>
      <c r="C590" s="1" t="s">
        <v>17</v>
      </c>
      <c r="D590" s="9">
        <v>45456</v>
      </c>
      <c r="E590" s="2">
        <v>24344.092826286753</v>
      </c>
      <c r="F590" s="6">
        <v>19271</v>
      </c>
    </row>
    <row r="591" spans="1:6" ht="20.25" customHeight="1" x14ac:dyDescent="0.25">
      <c r="A591" s="1" t="s">
        <v>3</v>
      </c>
      <c r="B591" s="1" t="s">
        <v>13</v>
      </c>
      <c r="C591" s="1" t="s">
        <v>17</v>
      </c>
      <c r="D591" s="9">
        <v>45456</v>
      </c>
      <c r="E591" s="2">
        <v>31516.364727750381</v>
      </c>
      <c r="F591" s="6">
        <v>25442</v>
      </c>
    </row>
    <row r="592" spans="1:6" ht="20.25" customHeight="1" x14ac:dyDescent="0.25">
      <c r="A592" s="1" t="s">
        <v>3</v>
      </c>
      <c r="B592" s="1" t="s">
        <v>20</v>
      </c>
      <c r="C592" s="1" t="s">
        <v>10</v>
      </c>
      <c r="D592" s="9">
        <v>45456</v>
      </c>
      <c r="E592" s="2">
        <v>37929.560420766975</v>
      </c>
      <c r="F592" s="6">
        <v>28902</v>
      </c>
    </row>
    <row r="593" spans="1:6" ht="20.25" customHeight="1" x14ac:dyDescent="0.25">
      <c r="A593" s="1" t="s">
        <v>1</v>
      </c>
      <c r="B593" s="1" t="s">
        <v>19</v>
      </c>
      <c r="C593" s="1" t="s">
        <v>23</v>
      </c>
      <c r="D593" s="9">
        <v>45455</v>
      </c>
      <c r="E593" s="2">
        <v>42549.978538145246</v>
      </c>
      <c r="F593" s="6">
        <v>32574</v>
      </c>
    </row>
    <row r="594" spans="1:6" ht="20.25" customHeight="1" x14ac:dyDescent="0.25">
      <c r="A594" s="1" t="s">
        <v>1</v>
      </c>
      <c r="B594" s="1" t="s">
        <v>11</v>
      </c>
      <c r="C594" s="1" t="s">
        <v>17</v>
      </c>
      <c r="D594" s="9">
        <v>45449</v>
      </c>
      <c r="E594" s="2">
        <v>34550.92271771752</v>
      </c>
      <c r="F594" s="6">
        <v>27469</v>
      </c>
    </row>
    <row r="595" spans="1:6" ht="20.25" customHeight="1" x14ac:dyDescent="0.25">
      <c r="A595" s="1" t="s">
        <v>3</v>
      </c>
      <c r="B595" s="1" t="s">
        <v>9</v>
      </c>
      <c r="C595" s="1" t="s">
        <v>15</v>
      </c>
      <c r="D595" s="9">
        <v>45449</v>
      </c>
      <c r="E595" s="2">
        <v>35314.017246105497</v>
      </c>
      <c r="F595" s="6">
        <v>28716</v>
      </c>
    </row>
    <row r="596" spans="1:6" ht="20.25" customHeight="1" x14ac:dyDescent="0.25">
      <c r="A596" s="1" t="s">
        <v>3</v>
      </c>
      <c r="B596" s="1" t="s">
        <v>13</v>
      </c>
      <c r="C596" s="1" t="s">
        <v>23</v>
      </c>
      <c r="D596" s="9">
        <v>45445</v>
      </c>
      <c r="E596" s="2">
        <v>42394.52023187458</v>
      </c>
      <c r="F596" s="6">
        <v>34278</v>
      </c>
    </row>
    <row r="597" spans="1:6" ht="20.25" customHeight="1" x14ac:dyDescent="0.25">
      <c r="A597" s="1" t="s">
        <v>1</v>
      </c>
      <c r="B597" s="1" t="s">
        <v>11</v>
      </c>
      <c r="C597" s="1" t="s">
        <v>23</v>
      </c>
      <c r="D597" s="9">
        <v>45444</v>
      </c>
      <c r="E597" s="2">
        <v>33323.575171713863</v>
      </c>
      <c r="F597" s="6">
        <v>28425</v>
      </c>
    </row>
    <row r="598" spans="1:6" ht="20.25" customHeight="1" x14ac:dyDescent="0.25">
      <c r="A598" s="1" t="s">
        <v>1</v>
      </c>
      <c r="B598" s="1" t="s">
        <v>11</v>
      </c>
      <c r="C598" s="1" t="s">
        <v>15</v>
      </c>
      <c r="D598" s="9">
        <v>45444</v>
      </c>
      <c r="E598" s="2">
        <v>34425.470064402871</v>
      </c>
      <c r="F598" s="6">
        <v>27023</v>
      </c>
    </row>
    <row r="599" spans="1:6" ht="20.25" customHeight="1" x14ac:dyDescent="0.25">
      <c r="A599" s="1" t="s">
        <v>3</v>
      </c>
      <c r="B599" s="1" t="s">
        <v>20</v>
      </c>
      <c r="C599" s="1" t="s">
        <v>23</v>
      </c>
      <c r="D599" s="9">
        <v>45444</v>
      </c>
      <c r="E599" s="2">
        <v>28394.464962574173</v>
      </c>
      <c r="F599" s="6">
        <v>22213</v>
      </c>
    </row>
    <row r="600" spans="1:6" ht="20.25" customHeight="1" x14ac:dyDescent="0.25">
      <c r="A600" s="1" t="s">
        <v>1</v>
      </c>
      <c r="B600" s="1" t="s">
        <v>19</v>
      </c>
      <c r="C600" s="1" t="s">
        <v>15</v>
      </c>
      <c r="D600" s="9">
        <v>45443</v>
      </c>
      <c r="E600" s="2">
        <v>29816.061237365957</v>
      </c>
      <c r="F600" s="6">
        <v>23539</v>
      </c>
    </row>
    <row r="601" spans="1:6" ht="20.25" customHeight="1" x14ac:dyDescent="0.25">
      <c r="A601" s="1" t="s">
        <v>3</v>
      </c>
      <c r="B601" s="1" t="s">
        <v>11</v>
      </c>
      <c r="C601" s="1" t="s">
        <v>23</v>
      </c>
      <c r="D601" s="9">
        <v>45443</v>
      </c>
      <c r="E601" s="2">
        <v>47632.368838371127</v>
      </c>
      <c r="F601" s="6">
        <v>37383</v>
      </c>
    </row>
    <row r="602" spans="1:6" ht="20.25" customHeight="1" x14ac:dyDescent="0.25">
      <c r="A602" s="1" t="s">
        <v>1</v>
      </c>
      <c r="B602" s="1" t="s">
        <v>20</v>
      </c>
      <c r="C602" s="1" t="s">
        <v>23</v>
      </c>
      <c r="D602" s="9">
        <v>45441</v>
      </c>
      <c r="E602" s="2">
        <v>18767.461745582954</v>
      </c>
      <c r="F602" s="6">
        <v>15113</v>
      </c>
    </row>
    <row r="603" spans="1:6" ht="20.25" customHeight="1" x14ac:dyDescent="0.25">
      <c r="A603" s="1" t="s">
        <v>1</v>
      </c>
      <c r="B603" s="1" t="s">
        <v>22</v>
      </c>
      <c r="C603" s="1" t="s">
        <v>21</v>
      </c>
      <c r="D603" s="9">
        <v>45439</v>
      </c>
      <c r="E603" s="2">
        <v>42074.428414909678</v>
      </c>
      <c r="F603" s="6">
        <v>34946</v>
      </c>
    </row>
    <row r="604" spans="1:6" ht="20.25" customHeight="1" x14ac:dyDescent="0.25">
      <c r="A604" s="1" t="s">
        <v>1</v>
      </c>
      <c r="B604" s="1" t="s">
        <v>22</v>
      </c>
      <c r="C604" s="1" t="s">
        <v>23</v>
      </c>
      <c r="D604" s="9">
        <v>45436</v>
      </c>
      <c r="E604" s="2">
        <v>23451.651375255973</v>
      </c>
      <c r="F604" s="6">
        <v>19481</v>
      </c>
    </row>
    <row r="605" spans="1:6" ht="20.25" customHeight="1" x14ac:dyDescent="0.25">
      <c r="A605" s="1" t="s">
        <v>2</v>
      </c>
      <c r="B605" s="1" t="s">
        <v>14</v>
      </c>
      <c r="C605" s="1" t="s">
        <v>17</v>
      </c>
      <c r="D605" s="9">
        <v>45436</v>
      </c>
      <c r="E605" s="2">
        <v>22988.665806065033</v>
      </c>
      <c r="F605" s="6">
        <v>19242</v>
      </c>
    </row>
    <row r="606" spans="1:6" ht="20.25" customHeight="1" x14ac:dyDescent="0.25">
      <c r="A606" s="1" t="s">
        <v>3</v>
      </c>
      <c r="B606" s="1" t="s">
        <v>11</v>
      </c>
      <c r="C606" s="1" t="s">
        <v>21</v>
      </c>
      <c r="D606" s="9">
        <v>45436</v>
      </c>
      <c r="E606" s="2">
        <v>23180.752687138593</v>
      </c>
      <c r="F606" s="6">
        <v>19513</v>
      </c>
    </row>
    <row r="607" spans="1:6" ht="20.25" customHeight="1" x14ac:dyDescent="0.25">
      <c r="A607" s="1" t="s">
        <v>1</v>
      </c>
      <c r="B607" s="1" t="s">
        <v>9</v>
      </c>
      <c r="C607" s="1" t="s">
        <v>17</v>
      </c>
      <c r="D607" s="9">
        <v>45435</v>
      </c>
      <c r="E607" s="2">
        <v>45983.172197335189</v>
      </c>
      <c r="F607" s="6">
        <v>38548</v>
      </c>
    </row>
    <row r="608" spans="1:6" ht="20.25" customHeight="1" x14ac:dyDescent="0.25">
      <c r="A608" s="1" t="s">
        <v>2</v>
      </c>
      <c r="B608" s="1" t="s">
        <v>19</v>
      </c>
      <c r="C608" s="1" t="s">
        <v>10</v>
      </c>
      <c r="D608" s="9">
        <v>45435</v>
      </c>
      <c r="E608" s="2">
        <v>26377.42218111812</v>
      </c>
      <c r="F608" s="6">
        <v>23391</v>
      </c>
    </row>
    <row r="609" spans="1:6" ht="20.25" customHeight="1" x14ac:dyDescent="0.25">
      <c r="A609" s="1" t="s">
        <v>3</v>
      </c>
      <c r="B609" s="1" t="s">
        <v>22</v>
      </c>
      <c r="C609" s="1" t="s">
        <v>23</v>
      </c>
      <c r="D609" s="9">
        <v>45435</v>
      </c>
      <c r="E609" s="2">
        <v>47824.575700033209</v>
      </c>
      <c r="F609" s="6">
        <v>35729</v>
      </c>
    </row>
    <row r="610" spans="1:6" ht="20.25" customHeight="1" x14ac:dyDescent="0.25">
      <c r="A610" s="1" t="s">
        <v>3</v>
      </c>
      <c r="B610" s="1" t="s">
        <v>18</v>
      </c>
      <c r="C610" s="1" t="s">
        <v>21</v>
      </c>
      <c r="D610" s="9">
        <v>45435</v>
      </c>
      <c r="E610" s="2">
        <v>35509.188250956751</v>
      </c>
      <c r="F610" s="6">
        <v>26789</v>
      </c>
    </row>
    <row r="611" spans="1:6" ht="20.25" customHeight="1" x14ac:dyDescent="0.25">
      <c r="A611" s="1" t="s">
        <v>3</v>
      </c>
      <c r="B611" s="1" t="s">
        <v>20</v>
      </c>
      <c r="C611" s="1" t="s">
        <v>17</v>
      </c>
      <c r="D611" s="9">
        <v>45434</v>
      </c>
      <c r="E611" s="2">
        <v>46113.934601438465</v>
      </c>
      <c r="F611" s="6">
        <v>39013</v>
      </c>
    </row>
    <row r="612" spans="1:6" ht="20.25" customHeight="1" x14ac:dyDescent="0.25">
      <c r="A612" s="1" t="s">
        <v>3</v>
      </c>
      <c r="B612" s="1" t="s">
        <v>12</v>
      </c>
      <c r="C612" s="1" t="s">
        <v>17</v>
      </c>
      <c r="D612" s="9">
        <v>45434</v>
      </c>
      <c r="E612" s="2">
        <v>35210.5475738635</v>
      </c>
      <c r="F612" s="6">
        <v>26174</v>
      </c>
    </row>
    <row r="613" spans="1:6" ht="20.25" customHeight="1" x14ac:dyDescent="0.25">
      <c r="A613" s="1" t="s">
        <v>1</v>
      </c>
      <c r="B613" s="1" t="s">
        <v>11</v>
      </c>
      <c r="C613" s="1" t="s">
        <v>23</v>
      </c>
      <c r="D613" s="9">
        <v>45434</v>
      </c>
      <c r="E613" s="2">
        <v>28861.603653574959</v>
      </c>
      <c r="F613" s="6">
        <v>21865</v>
      </c>
    </row>
    <row r="614" spans="1:6" ht="20.25" customHeight="1" x14ac:dyDescent="0.25">
      <c r="A614" s="1" t="s">
        <v>1</v>
      </c>
      <c r="B614" s="1" t="s">
        <v>22</v>
      </c>
      <c r="C614" s="1" t="s">
        <v>15</v>
      </c>
      <c r="D614" s="9">
        <v>45433</v>
      </c>
      <c r="E614" s="2">
        <v>28616.325723350994</v>
      </c>
      <c r="F614" s="6">
        <v>24448</v>
      </c>
    </row>
    <row r="615" spans="1:6" ht="20.25" customHeight="1" x14ac:dyDescent="0.25">
      <c r="A615" s="1" t="s">
        <v>1</v>
      </c>
      <c r="B615" s="1" t="s">
        <v>9</v>
      </c>
      <c r="C615" s="1" t="s">
        <v>17</v>
      </c>
      <c r="D615" s="9">
        <v>45431</v>
      </c>
      <c r="E615" s="2">
        <v>46320.009230439209</v>
      </c>
      <c r="F615" s="6">
        <v>38544</v>
      </c>
    </row>
    <row r="616" spans="1:6" ht="20.25" customHeight="1" x14ac:dyDescent="0.25">
      <c r="A616" s="1" t="s">
        <v>2</v>
      </c>
      <c r="B616" s="1" t="s">
        <v>19</v>
      </c>
      <c r="C616" s="1" t="s">
        <v>10</v>
      </c>
      <c r="D616" s="9">
        <v>45431</v>
      </c>
      <c r="E616" s="2">
        <v>27337.172110290325</v>
      </c>
      <c r="F616" s="6">
        <v>23387</v>
      </c>
    </row>
    <row r="617" spans="1:6" ht="20.25" customHeight="1" x14ac:dyDescent="0.25">
      <c r="A617" s="1" t="s">
        <v>1</v>
      </c>
      <c r="B617" s="1" t="s">
        <v>19</v>
      </c>
      <c r="C617" s="1" t="s">
        <v>17</v>
      </c>
      <c r="D617" s="9">
        <v>45431</v>
      </c>
      <c r="E617" s="2">
        <v>27731.507309056091</v>
      </c>
      <c r="F617" s="6">
        <v>23849</v>
      </c>
    </row>
    <row r="618" spans="1:6" ht="20.25" customHeight="1" x14ac:dyDescent="0.25">
      <c r="A618" s="1" t="s">
        <v>1</v>
      </c>
      <c r="B618" s="1" t="s">
        <v>20</v>
      </c>
      <c r="C618" s="1" t="s">
        <v>23</v>
      </c>
      <c r="D618" s="9">
        <v>45431</v>
      </c>
      <c r="E618" s="2">
        <v>22934.720704936713</v>
      </c>
      <c r="F618" s="6">
        <v>17702</v>
      </c>
    </row>
    <row r="619" spans="1:6" ht="20.25" customHeight="1" x14ac:dyDescent="0.25">
      <c r="A619" s="1" t="s">
        <v>1</v>
      </c>
      <c r="B619" s="1" t="s">
        <v>16</v>
      </c>
      <c r="C619" s="1" t="s">
        <v>17</v>
      </c>
      <c r="D619" s="9">
        <v>45431</v>
      </c>
      <c r="E619" s="2">
        <v>42602.941339776276</v>
      </c>
      <c r="F619" s="6">
        <v>36248</v>
      </c>
    </row>
    <row r="620" spans="1:6" ht="20.25" customHeight="1" x14ac:dyDescent="0.25">
      <c r="A620" s="1" t="s">
        <v>2</v>
      </c>
      <c r="B620" s="1" t="s">
        <v>22</v>
      </c>
      <c r="C620" s="1" t="s">
        <v>23</v>
      </c>
      <c r="D620" s="9">
        <v>45431</v>
      </c>
      <c r="E620" s="2">
        <v>29719.697209846952</v>
      </c>
      <c r="F620" s="6">
        <v>23902</v>
      </c>
    </row>
    <row r="621" spans="1:6" ht="20.25" customHeight="1" x14ac:dyDescent="0.25">
      <c r="A621" s="1" t="s">
        <v>3</v>
      </c>
      <c r="B621" s="1" t="s">
        <v>11</v>
      </c>
      <c r="C621" s="1" t="s">
        <v>15</v>
      </c>
      <c r="D621" s="9">
        <v>45431</v>
      </c>
      <c r="E621" s="2">
        <v>40145.763408715822</v>
      </c>
      <c r="F621" s="6">
        <v>34181</v>
      </c>
    </row>
    <row r="622" spans="1:6" ht="20.25" customHeight="1" x14ac:dyDescent="0.25">
      <c r="A622" s="1" t="s">
        <v>3</v>
      </c>
      <c r="B622" s="1" t="s">
        <v>20</v>
      </c>
      <c r="C622" s="1" t="s">
        <v>17</v>
      </c>
      <c r="D622" s="9">
        <v>45430</v>
      </c>
      <c r="E622" s="2">
        <v>45395.778831163836</v>
      </c>
      <c r="F622" s="6">
        <v>39009</v>
      </c>
    </row>
    <row r="623" spans="1:6" ht="20.25" customHeight="1" x14ac:dyDescent="0.25">
      <c r="A623" s="1" t="s">
        <v>1</v>
      </c>
      <c r="B623" s="1" t="s">
        <v>22</v>
      </c>
      <c r="C623" s="1" t="s">
        <v>21</v>
      </c>
      <c r="D623" s="9">
        <v>45430</v>
      </c>
      <c r="E623" s="2">
        <v>33050.413763695389</v>
      </c>
      <c r="F623" s="6">
        <v>24549</v>
      </c>
    </row>
    <row r="624" spans="1:6" ht="20.25" customHeight="1" x14ac:dyDescent="0.25">
      <c r="A624" s="1" t="s">
        <v>1</v>
      </c>
      <c r="B624" s="1" t="s">
        <v>22</v>
      </c>
      <c r="C624" s="1" t="s">
        <v>15</v>
      </c>
      <c r="D624" s="9">
        <v>45429</v>
      </c>
      <c r="E624" s="2">
        <v>29296.633691896408</v>
      </c>
      <c r="F624" s="6">
        <v>24444</v>
      </c>
    </row>
    <row r="625" spans="1:6" ht="20.25" customHeight="1" x14ac:dyDescent="0.25">
      <c r="A625" s="1" t="s">
        <v>1</v>
      </c>
      <c r="B625" s="1" t="s">
        <v>16</v>
      </c>
      <c r="C625" s="1" t="s">
        <v>23</v>
      </c>
      <c r="D625" s="9">
        <v>45426</v>
      </c>
      <c r="E625" s="2">
        <v>35722.647798883547</v>
      </c>
      <c r="F625" s="6">
        <v>29175</v>
      </c>
    </row>
    <row r="626" spans="1:6" ht="20.25" customHeight="1" x14ac:dyDescent="0.25">
      <c r="A626" s="1" t="s">
        <v>1</v>
      </c>
      <c r="B626" s="1" t="s">
        <v>9</v>
      </c>
      <c r="C626" s="1" t="s">
        <v>23</v>
      </c>
      <c r="D626" s="9">
        <v>45426</v>
      </c>
      <c r="E626" s="2">
        <v>45161.35077364264</v>
      </c>
      <c r="F626" s="6">
        <v>39656</v>
      </c>
    </row>
    <row r="627" spans="1:6" ht="20.25" customHeight="1" x14ac:dyDescent="0.25">
      <c r="A627" s="1" t="s">
        <v>3</v>
      </c>
      <c r="B627" s="1" t="s">
        <v>12</v>
      </c>
      <c r="C627" s="1" t="s">
        <v>17</v>
      </c>
      <c r="D627" s="9">
        <v>45426</v>
      </c>
      <c r="E627" s="2">
        <v>25475.987065009293</v>
      </c>
      <c r="F627" s="6">
        <v>22633</v>
      </c>
    </row>
    <row r="628" spans="1:6" ht="20.25" customHeight="1" x14ac:dyDescent="0.25">
      <c r="A628" s="1" t="s">
        <v>1</v>
      </c>
      <c r="B628" s="1" t="s">
        <v>14</v>
      </c>
      <c r="C628" s="1" t="s">
        <v>23</v>
      </c>
      <c r="D628" s="9">
        <v>45426</v>
      </c>
      <c r="E628" s="2">
        <v>18912.072822944596</v>
      </c>
      <c r="F628" s="6">
        <v>15107</v>
      </c>
    </row>
    <row r="629" spans="1:6" ht="20.25" customHeight="1" x14ac:dyDescent="0.25">
      <c r="A629" s="1" t="s">
        <v>2</v>
      </c>
      <c r="B629" s="1" t="s">
        <v>19</v>
      </c>
      <c r="C629" s="1" t="s">
        <v>23</v>
      </c>
      <c r="D629" s="9">
        <v>45425</v>
      </c>
      <c r="E629" s="2">
        <v>37513.860667130633</v>
      </c>
      <c r="F629" s="6">
        <v>30226</v>
      </c>
    </row>
    <row r="630" spans="1:6" ht="20.25" customHeight="1" x14ac:dyDescent="0.25">
      <c r="A630" s="1" t="s">
        <v>3</v>
      </c>
      <c r="B630" s="1" t="s">
        <v>11</v>
      </c>
      <c r="C630" s="1" t="s">
        <v>23</v>
      </c>
      <c r="D630" s="9">
        <v>45425</v>
      </c>
      <c r="E630" s="2">
        <v>40988.112901349537</v>
      </c>
      <c r="F630" s="6">
        <v>32347</v>
      </c>
    </row>
    <row r="631" spans="1:6" ht="20.25" customHeight="1" x14ac:dyDescent="0.25">
      <c r="A631" s="1" t="s">
        <v>2</v>
      </c>
      <c r="B631" s="1" t="s">
        <v>13</v>
      </c>
      <c r="C631" s="1" t="s">
        <v>21</v>
      </c>
      <c r="D631" s="9">
        <v>45425</v>
      </c>
      <c r="E631" s="2">
        <v>30122.289461584369</v>
      </c>
      <c r="F631" s="6">
        <v>22795</v>
      </c>
    </row>
    <row r="632" spans="1:6" ht="20.25" customHeight="1" x14ac:dyDescent="0.25">
      <c r="A632" s="1" t="s">
        <v>1</v>
      </c>
      <c r="B632" s="1" t="s">
        <v>12</v>
      </c>
      <c r="C632" s="1" t="s">
        <v>17</v>
      </c>
      <c r="D632" s="9">
        <v>45424</v>
      </c>
      <c r="E632" s="2">
        <v>35968.02267085691</v>
      </c>
      <c r="F632" s="6">
        <v>30824</v>
      </c>
    </row>
    <row r="633" spans="1:6" ht="20.25" customHeight="1" x14ac:dyDescent="0.25">
      <c r="A633" s="1" t="s">
        <v>1</v>
      </c>
      <c r="B633" s="1" t="s">
        <v>22</v>
      </c>
      <c r="C633" s="1" t="s">
        <v>17</v>
      </c>
      <c r="D633" s="9">
        <v>45424</v>
      </c>
      <c r="E633" s="2">
        <v>46405.172161806804</v>
      </c>
      <c r="F633" s="6">
        <v>38304</v>
      </c>
    </row>
    <row r="634" spans="1:6" ht="20.25" customHeight="1" x14ac:dyDescent="0.25">
      <c r="A634" s="1" t="s">
        <v>1</v>
      </c>
      <c r="B634" s="1" t="s">
        <v>14</v>
      </c>
      <c r="C634" s="1" t="s">
        <v>17</v>
      </c>
      <c r="D634" s="9">
        <v>45424</v>
      </c>
      <c r="E634" s="2">
        <v>23838.682940110273</v>
      </c>
      <c r="F634" s="6">
        <v>18628</v>
      </c>
    </row>
    <row r="635" spans="1:6" ht="20.25" customHeight="1" x14ac:dyDescent="0.25">
      <c r="A635" s="1" t="s">
        <v>1</v>
      </c>
      <c r="B635" s="1" t="s">
        <v>14</v>
      </c>
      <c r="C635" s="1" t="s">
        <v>21</v>
      </c>
      <c r="D635" s="9">
        <v>45424</v>
      </c>
      <c r="E635" s="2">
        <v>43181.698806717337</v>
      </c>
      <c r="F635" s="6">
        <v>35025</v>
      </c>
    </row>
    <row r="636" spans="1:6" ht="20.25" customHeight="1" x14ac:dyDescent="0.25">
      <c r="A636" s="1" t="s">
        <v>3</v>
      </c>
      <c r="B636" s="1" t="s">
        <v>22</v>
      </c>
      <c r="C636" s="1" t="s">
        <v>23</v>
      </c>
      <c r="D636" s="9">
        <v>45424</v>
      </c>
      <c r="E636" s="2">
        <v>38703.527620890163</v>
      </c>
      <c r="F636" s="6">
        <v>31012</v>
      </c>
    </row>
    <row r="637" spans="1:6" ht="20.25" customHeight="1" x14ac:dyDescent="0.25">
      <c r="A637" s="1" t="s">
        <v>1</v>
      </c>
      <c r="B637" s="1" t="s">
        <v>13</v>
      </c>
      <c r="C637" s="1" t="s">
        <v>15</v>
      </c>
      <c r="D637" s="9">
        <v>45423</v>
      </c>
      <c r="E637" s="2">
        <v>46036.175558352043</v>
      </c>
      <c r="F637" s="6">
        <v>38603</v>
      </c>
    </row>
    <row r="638" spans="1:6" ht="20.25" customHeight="1" x14ac:dyDescent="0.25">
      <c r="A638" s="1" t="s">
        <v>3</v>
      </c>
      <c r="B638" s="1" t="s">
        <v>11</v>
      </c>
      <c r="C638" s="1" t="s">
        <v>15</v>
      </c>
      <c r="D638" s="9">
        <v>45423</v>
      </c>
      <c r="E638" s="2">
        <v>38082.536464170538</v>
      </c>
      <c r="F638" s="6">
        <v>29973</v>
      </c>
    </row>
    <row r="639" spans="1:6" ht="20.25" customHeight="1" x14ac:dyDescent="0.25">
      <c r="A639" s="1" t="s">
        <v>1</v>
      </c>
      <c r="B639" s="1" t="s">
        <v>16</v>
      </c>
      <c r="C639" s="1" t="s">
        <v>23</v>
      </c>
      <c r="D639" s="9">
        <v>45422</v>
      </c>
      <c r="E639" s="2">
        <v>33352.023363835702</v>
      </c>
      <c r="F639" s="6">
        <v>29171</v>
      </c>
    </row>
    <row r="640" spans="1:6" ht="20.25" customHeight="1" x14ac:dyDescent="0.25">
      <c r="A640" s="1" t="s">
        <v>1</v>
      </c>
      <c r="B640" s="1" t="s">
        <v>9</v>
      </c>
      <c r="C640" s="1" t="s">
        <v>23</v>
      </c>
      <c r="D640" s="9">
        <v>45422</v>
      </c>
      <c r="E640" s="2">
        <v>45646.545920236276</v>
      </c>
      <c r="F640" s="6">
        <v>39652</v>
      </c>
    </row>
    <row r="641" spans="1:6" ht="20.25" customHeight="1" x14ac:dyDescent="0.25">
      <c r="A641" s="1" t="s">
        <v>3</v>
      </c>
      <c r="B641" s="1" t="s">
        <v>12</v>
      </c>
      <c r="C641" s="1" t="s">
        <v>17</v>
      </c>
      <c r="D641" s="9">
        <v>45422</v>
      </c>
      <c r="E641" s="2">
        <v>27337.124561346864</v>
      </c>
      <c r="F641" s="6">
        <v>22629</v>
      </c>
    </row>
    <row r="642" spans="1:6" ht="20.25" customHeight="1" x14ac:dyDescent="0.25">
      <c r="A642" s="1" t="s">
        <v>1</v>
      </c>
      <c r="B642" s="1" t="s">
        <v>9</v>
      </c>
      <c r="C642" s="1" t="s">
        <v>21</v>
      </c>
      <c r="D642" s="9">
        <v>45422</v>
      </c>
      <c r="E642" s="2">
        <v>24761.234377579822</v>
      </c>
      <c r="F642" s="6">
        <v>20832</v>
      </c>
    </row>
    <row r="643" spans="1:6" ht="20.25" customHeight="1" x14ac:dyDescent="0.25">
      <c r="A643" s="1" t="s">
        <v>3</v>
      </c>
      <c r="B643" s="1" t="s">
        <v>20</v>
      </c>
      <c r="C643" s="1" t="s">
        <v>15</v>
      </c>
      <c r="D643" s="9">
        <v>45422</v>
      </c>
      <c r="E643" s="2">
        <v>18484.202355381622</v>
      </c>
      <c r="F643" s="6">
        <v>15013</v>
      </c>
    </row>
    <row r="644" spans="1:6" ht="20.25" customHeight="1" x14ac:dyDescent="0.25">
      <c r="A644" s="1" t="s">
        <v>2</v>
      </c>
      <c r="B644" s="1" t="s">
        <v>19</v>
      </c>
      <c r="C644" s="1" t="s">
        <v>23</v>
      </c>
      <c r="D644" s="9">
        <v>45421</v>
      </c>
      <c r="E644" s="2">
        <v>35549.205448954817</v>
      </c>
      <c r="F644" s="6">
        <v>30222</v>
      </c>
    </row>
    <row r="645" spans="1:6" ht="20.25" customHeight="1" x14ac:dyDescent="0.25">
      <c r="A645" s="1" t="s">
        <v>3</v>
      </c>
      <c r="B645" s="1" t="s">
        <v>11</v>
      </c>
      <c r="C645" s="1" t="s">
        <v>23</v>
      </c>
      <c r="D645" s="9">
        <v>45421</v>
      </c>
      <c r="E645" s="2">
        <v>38237.944667215554</v>
      </c>
      <c r="F645" s="6">
        <v>32343</v>
      </c>
    </row>
    <row r="646" spans="1:6" ht="20.25" customHeight="1" x14ac:dyDescent="0.25">
      <c r="A646" s="1" t="s">
        <v>1</v>
      </c>
      <c r="B646" s="1" t="s">
        <v>20</v>
      </c>
      <c r="C646" s="1" t="s">
        <v>17</v>
      </c>
      <c r="D646" s="9">
        <v>45421</v>
      </c>
      <c r="E646" s="2">
        <v>29644.88663444926</v>
      </c>
      <c r="F646" s="6">
        <v>25876</v>
      </c>
    </row>
    <row r="647" spans="1:6" ht="20.25" customHeight="1" x14ac:dyDescent="0.25">
      <c r="A647" s="1" t="s">
        <v>1</v>
      </c>
      <c r="B647" s="1" t="s">
        <v>9</v>
      </c>
      <c r="C647" s="1" t="s">
        <v>17</v>
      </c>
      <c r="D647" s="9">
        <v>45421</v>
      </c>
      <c r="E647" s="2">
        <v>35629.607172817559</v>
      </c>
      <c r="F647" s="6">
        <v>30883</v>
      </c>
    </row>
    <row r="648" spans="1:6" ht="20.25" customHeight="1" x14ac:dyDescent="0.25">
      <c r="A648" s="1" t="s">
        <v>3</v>
      </c>
      <c r="B648" s="1" t="s">
        <v>13</v>
      </c>
      <c r="C648" s="1" t="s">
        <v>23</v>
      </c>
      <c r="D648" s="9">
        <v>45421</v>
      </c>
      <c r="E648" s="2">
        <v>19579.397356110825</v>
      </c>
      <c r="F648" s="6">
        <v>17244</v>
      </c>
    </row>
    <row r="649" spans="1:6" ht="20.25" customHeight="1" x14ac:dyDescent="0.25">
      <c r="A649" s="1" t="s">
        <v>3</v>
      </c>
      <c r="B649" s="1" t="s">
        <v>18</v>
      </c>
      <c r="C649" s="1" t="s">
        <v>21</v>
      </c>
      <c r="D649" s="9">
        <v>45421</v>
      </c>
      <c r="E649" s="2">
        <v>43342.212017193597</v>
      </c>
      <c r="F649" s="6">
        <v>34325</v>
      </c>
    </row>
    <row r="650" spans="1:6" ht="20.25" customHeight="1" x14ac:dyDescent="0.25">
      <c r="A650" s="1" t="s">
        <v>1</v>
      </c>
      <c r="B650" s="1" t="s">
        <v>12</v>
      </c>
      <c r="C650" s="1" t="s">
        <v>21</v>
      </c>
      <c r="D650" s="9">
        <v>45421</v>
      </c>
      <c r="E650" s="2">
        <v>31860.205832969437</v>
      </c>
      <c r="F650" s="6">
        <v>26727</v>
      </c>
    </row>
    <row r="651" spans="1:6" ht="20.25" customHeight="1" x14ac:dyDescent="0.25">
      <c r="A651" s="1" t="s">
        <v>1</v>
      </c>
      <c r="B651" s="1" t="s">
        <v>20</v>
      </c>
      <c r="C651" s="1" t="s">
        <v>23</v>
      </c>
      <c r="D651" s="9">
        <v>45421</v>
      </c>
      <c r="E651" s="2">
        <v>21815.292070567073</v>
      </c>
      <c r="F651" s="6">
        <v>17691</v>
      </c>
    </row>
    <row r="652" spans="1:6" ht="20.25" customHeight="1" x14ac:dyDescent="0.25">
      <c r="A652" s="1" t="s">
        <v>1</v>
      </c>
      <c r="B652" s="1" t="s">
        <v>20</v>
      </c>
      <c r="C652" s="1" t="s">
        <v>17</v>
      </c>
      <c r="D652" s="9">
        <v>45421</v>
      </c>
      <c r="E652" s="2">
        <v>42595.961004498051</v>
      </c>
      <c r="F652" s="6">
        <v>34558</v>
      </c>
    </row>
    <row r="653" spans="1:6" ht="20.25" customHeight="1" x14ac:dyDescent="0.25">
      <c r="A653" s="1" t="s">
        <v>1</v>
      </c>
      <c r="B653" s="1" t="s">
        <v>20</v>
      </c>
      <c r="C653" s="1" t="s">
        <v>15</v>
      </c>
      <c r="D653" s="9">
        <v>45421</v>
      </c>
      <c r="E653" s="2">
        <v>29088.667263429837</v>
      </c>
      <c r="F653" s="6">
        <v>22188</v>
      </c>
    </row>
    <row r="654" spans="1:6" ht="20.25" customHeight="1" x14ac:dyDescent="0.25">
      <c r="A654" s="1" t="s">
        <v>1</v>
      </c>
      <c r="B654" s="1" t="s">
        <v>9</v>
      </c>
      <c r="C654" s="1" t="s">
        <v>15</v>
      </c>
      <c r="D654" s="9">
        <v>45421</v>
      </c>
      <c r="E654" s="2">
        <v>33720.394342479281</v>
      </c>
      <c r="F654" s="6">
        <v>25824</v>
      </c>
    </row>
    <row r="655" spans="1:6" ht="20.25" customHeight="1" x14ac:dyDescent="0.25">
      <c r="A655" s="1" t="s">
        <v>2</v>
      </c>
      <c r="B655" s="1" t="s">
        <v>13</v>
      </c>
      <c r="C655" s="1" t="s">
        <v>15</v>
      </c>
      <c r="D655" s="9">
        <v>45421</v>
      </c>
      <c r="E655" s="2">
        <v>35240.783432549259</v>
      </c>
      <c r="F655" s="6">
        <v>27565</v>
      </c>
    </row>
    <row r="656" spans="1:6" ht="20.25" customHeight="1" x14ac:dyDescent="0.25">
      <c r="A656" s="1" t="s">
        <v>2</v>
      </c>
      <c r="B656" s="1" t="s">
        <v>19</v>
      </c>
      <c r="C656" s="1" t="s">
        <v>17</v>
      </c>
      <c r="D656" s="9">
        <v>45421</v>
      </c>
      <c r="E656" s="2">
        <v>25626.341124775754</v>
      </c>
      <c r="F656" s="6">
        <v>20833</v>
      </c>
    </row>
    <row r="657" spans="1:6" ht="20.25" customHeight="1" x14ac:dyDescent="0.25">
      <c r="A657" s="1" t="s">
        <v>3</v>
      </c>
      <c r="B657" s="1" t="s">
        <v>19</v>
      </c>
      <c r="C657" s="1" t="s">
        <v>10</v>
      </c>
      <c r="D657" s="9">
        <v>45421</v>
      </c>
      <c r="E657" s="2">
        <v>26456.31714256437</v>
      </c>
      <c r="F657" s="6">
        <v>21173</v>
      </c>
    </row>
    <row r="658" spans="1:6" ht="20.25" customHeight="1" x14ac:dyDescent="0.25">
      <c r="A658" s="1" t="s">
        <v>1</v>
      </c>
      <c r="B658" s="1" t="s">
        <v>12</v>
      </c>
      <c r="C658" s="1" t="s">
        <v>17</v>
      </c>
      <c r="D658" s="9">
        <v>45420</v>
      </c>
      <c r="E658" s="2">
        <v>36869.776732046048</v>
      </c>
      <c r="F658" s="6">
        <v>30820</v>
      </c>
    </row>
    <row r="659" spans="1:6" ht="20.25" customHeight="1" x14ac:dyDescent="0.25">
      <c r="A659" s="1" t="s">
        <v>1</v>
      </c>
      <c r="B659" s="1" t="s">
        <v>22</v>
      </c>
      <c r="C659" s="1" t="s">
        <v>17</v>
      </c>
      <c r="D659" s="9">
        <v>45420</v>
      </c>
      <c r="E659" s="2">
        <v>43595.513977979608</v>
      </c>
      <c r="F659" s="6">
        <v>38300</v>
      </c>
    </row>
    <row r="660" spans="1:6" ht="20.25" customHeight="1" x14ac:dyDescent="0.25">
      <c r="A660" s="1" t="s">
        <v>1</v>
      </c>
      <c r="B660" s="1" t="s">
        <v>16</v>
      </c>
      <c r="C660" s="1" t="s">
        <v>23</v>
      </c>
      <c r="D660" s="9">
        <v>45420</v>
      </c>
      <c r="E660" s="2">
        <v>25777.16793598147</v>
      </c>
      <c r="F660" s="6">
        <v>22546</v>
      </c>
    </row>
    <row r="661" spans="1:6" ht="20.25" customHeight="1" x14ac:dyDescent="0.25">
      <c r="A661" s="1" t="s">
        <v>1</v>
      </c>
      <c r="B661" s="1" t="s">
        <v>19</v>
      </c>
      <c r="C661" s="1" t="s">
        <v>10</v>
      </c>
      <c r="D661" s="9">
        <v>45420</v>
      </c>
      <c r="E661" s="2">
        <v>37911.168150235128</v>
      </c>
      <c r="F661" s="6">
        <v>31604</v>
      </c>
    </row>
    <row r="662" spans="1:6" ht="20.25" customHeight="1" x14ac:dyDescent="0.25">
      <c r="A662" s="1" t="s">
        <v>1</v>
      </c>
      <c r="B662" s="1" t="s">
        <v>13</v>
      </c>
      <c r="C662" s="1" t="s">
        <v>15</v>
      </c>
      <c r="D662" s="9">
        <v>45419</v>
      </c>
      <c r="E662" s="2">
        <v>46156.727681979311</v>
      </c>
      <c r="F662" s="6">
        <v>38599</v>
      </c>
    </row>
    <row r="663" spans="1:6" ht="20.25" customHeight="1" x14ac:dyDescent="0.25">
      <c r="A663" s="1" t="s">
        <v>1</v>
      </c>
      <c r="B663" s="1" t="s">
        <v>16</v>
      </c>
      <c r="C663" s="1" t="s">
        <v>15</v>
      </c>
      <c r="D663" s="9">
        <v>45418</v>
      </c>
      <c r="E663" s="2">
        <v>47231.01228254076</v>
      </c>
      <c r="F663" s="6">
        <v>38608</v>
      </c>
    </row>
    <row r="664" spans="1:6" ht="20.25" customHeight="1" x14ac:dyDescent="0.25">
      <c r="A664" s="1" t="s">
        <v>2</v>
      </c>
      <c r="B664" s="1" t="s">
        <v>19</v>
      </c>
      <c r="C664" s="1" t="s">
        <v>15</v>
      </c>
      <c r="D664" s="9">
        <v>45418</v>
      </c>
      <c r="E664" s="2">
        <v>24836.685068767587</v>
      </c>
      <c r="F664" s="6">
        <v>21130</v>
      </c>
    </row>
    <row r="665" spans="1:6" ht="20.25" customHeight="1" x14ac:dyDescent="0.25">
      <c r="A665" s="1" t="s">
        <v>3</v>
      </c>
      <c r="B665" s="1" t="s">
        <v>18</v>
      </c>
      <c r="C665" s="1" t="s">
        <v>15</v>
      </c>
      <c r="D665" s="9">
        <v>45418</v>
      </c>
      <c r="E665" s="2">
        <v>20143.81370023897</v>
      </c>
      <c r="F665" s="6">
        <v>16188</v>
      </c>
    </row>
    <row r="666" spans="1:6" ht="20.25" customHeight="1" x14ac:dyDescent="0.25">
      <c r="A666" s="1" t="s">
        <v>1</v>
      </c>
      <c r="B666" s="1" t="s">
        <v>20</v>
      </c>
      <c r="C666" s="1" t="s">
        <v>17</v>
      </c>
      <c r="D666" s="9">
        <v>45417</v>
      </c>
      <c r="E666" s="2">
        <v>30734.378458812225</v>
      </c>
      <c r="F666" s="6">
        <v>25872</v>
      </c>
    </row>
    <row r="667" spans="1:6" ht="20.25" customHeight="1" x14ac:dyDescent="0.25">
      <c r="A667" s="1" t="s">
        <v>1</v>
      </c>
      <c r="B667" s="1" t="s">
        <v>9</v>
      </c>
      <c r="C667" s="1" t="s">
        <v>17</v>
      </c>
      <c r="D667" s="9">
        <v>45417</v>
      </c>
      <c r="E667" s="2">
        <v>35362.798754509218</v>
      </c>
      <c r="F667" s="6">
        <v>30879</v>
      </c>
    </row>
    <row r="668" spans="1:6" ht="20.25" customHeight="1" x14ac:dyDescent="0.25">
      <c r="A668" s="1" t="s">
        <v>3</v>
      </c>
      <c r="B668" s="1" t="s">
        <v>13</v>
      </c>
      <c r="C668" s="1" t="s">
        <v>23</v>
      </c>
      <c r="D668" s="9">
        <v>45417</v>
      </c>
      <c r="E668" s="2">
        <v>19601.74222345286</v>
      </c>
      <c r="F668" s="6">
        <v>17240</v>
      </c>
    </row>
    <row r="669" spans="1:6" ht="20.25" customHeight="1" x14ac:dyDescent="0.25">
      <c r="A669" s="1" t="s">
        <v>3</v>
      </c>
      <c r="B669" s="1" t="s">
        <v>18</v>
      </c>
      <c r="C669" s="1" t="s">
        <v>21</v>
      </c>
      <c r="D669" s="9">
        <v>45417</v>
      </c>
      <c r="E669" s="2">
        <v>40961.81315449057</v>
      </c>
      <c r="F669" s="6">
        <v>34321</v>
      </c>
    </row>
    <row r="670" spans="1:6" ht="20.25" customHeight="1" x14ac:dyDescent="0.25">
      <c r="A670" s="1" t="s">
        <v>1</v>
      </c>
      <c r="B670" s="1" t="s">
        <v>13</v>
      </c>
      <c r="C670" s="1" t="s">
        <v>17</v>
      </c>
      <c r="D670" s="9">
        <v>45417</v>
      </c>
      <c r="E670" s="2">
        <v>20040.473543752392</v>
      </c>
      <c r="F670" s="6">
        <v>16500</v>
      </c>
    </row>
    <row r="671" spans="1:6" ht="20.25" customHeight="1" x14ac:dyDescent="0.25">
      <c r="A671" s="1" t="s">
        <v>2</v>
      </c>
      <c r="B671" s="1" t="s">
        <v>14</v>
      </c>
      <c r="C671" s="1" t="s">
        <v>15</v>
      </c>
      <c r="D671" s="9">
        <v>45417</v>
      </c>
      <c r="E671" s="2">
        <v>40692.574804011878</v>
      </c>
      <c r="F671" s="6">
        <v>34320</v>
      </c>
    </row>
    <row r="672" spans="1:6" ht="20.25" customHeight="1" x14ac:dyDescent="0.25">
      <c r="A672" s="1" t="s">
        <v>1</v>
      </c>
      <c r="B672" s="1" t="s">
        <v>16</v>
      </c>
      <c r="C672" s="1" t="s">
        <v>23</v>
      </c>
      <c r="D672" s="9">
        <v>45416</v>
      </c>
      <c r="E672" s="2">
        <v>26939.7551755942</v>
      </c>
      <c r="F672" s="6">
        <v>22542</v>
      </c>
    </row>
    <row r="673" spans="1:6" ht="20.25" customHeight="1" x14ac:dyDescent="0.25">
      <c r="A673" s="1" t="s">
        <v>1</v>
      </c>
      <c r="B673" s="1" t="s">
        <v>11</v>
      </c>
      <c r="C673" s="1" t="s">
        <v>23</v>
      </c>
      <c r="D673" s="9">
        <v>45416</v>
      </c>
      <c r="E673" s="2">
        <v>38356.526746611053</v>
      </c>
      <c r="F673" s="6">
        <v>30948</v>
      </c>
    </row>
    <row r="674" spans="1:6" ht="20.25" customHeight="1" x14ac:dyDescent="0.25">
      <c r="A674" s="1" t="s">
        <v>1</v>
      </c>
      <c r="B674" s="1" t="s">
        <v>20</v>
      </c>
      <c r="C674" s="1" t="s">
        <v>10</v>
      </c>
      <c r="D674" s="9">
        <v>45415</v>
      </c>
      <c r="E674" s="2">
        <v>24524.250495644672</v>
      </c>
      <c r="F674" s="6">
        <v>19696</v>
      </c>
    </row>
    <row r="675" spans="1:6" ht="20.25" customHeight="1" x14ac:dyDescent="0.25">
      <c r="A675" s="1" t="s">
        <v>1</v>
      </c>
      <c r="B675" s="1" t="s">
        <v>13</v>
      </c>
      <c r="C675" s="1" t="s">
        <v>15</v>
      </c>
      <c r="D675" s="9">
        <v>45415</v>
      </c>
      <c r="E675" s="2">
        <v>34738.351451901188</v>
      </c>
      <c r="F675" s="6">
        <v>28532</v>
      </c>
    </row>
    <row r="676" spans="1:6" ht="20.25" customHeight="1" x14ac:dyDescent="0.25">
      <c r="A676" s="1" t="s">
        <v>3</v>
      </c>
      <c r="B676" s="1" t="s">
        <v>9</v>
      </c>
      <c r="C676" s="1" t="s">
        <v>10</v>
      </c>
      <c r="D676" s="9">
        <v>45415</v>
      </c>
      <c r="E676" s="2">
        <v>40821.68273327627</v>
      </c>
      <c r="F676" s="6">
        <v>30626</v>
      </c>
    </row>
    <row r="677" spans="1:6" ht="20.25" customHeight="1" x14ac:dyDescent="0.25">
      <c r="A677" s="1" t="s">
        <v>1</v>
      </c>
      <c r="B677" s="1" t="s">
        <v>16</v>
      </c>
      <c r="C677" s="1" t="s">
        <v>15</v>
      </c>
      <c r="D677" s="9">
        <v>45414</v>
      </c>
      <c r="E677" s="2">
        <v>46122.360308288509</v>
      </c>
      <c r="F677" s="6">
        <v>38604</v>
      </c>
    </row>
    <row r="678" spans="1:6" ht="20.25" customHeight="1" x14ac:dyDescent="0.25">
      <c r="A678" s="1" t="s">
        <v>2</v>
      </c>
      <c r="B678" s="1" t="s">
        <v>19</v>
      </c>
      <c r="C678" s="1" t="s">
        <v>15</v>
      </c>
      <c r="D678" s="9">
        <v>45414</v>
      </c>
      <c r="E678" s="2">
        <v>25982.259287984831</v>
      </c>
      <c r="F678" s="6">
        <v>21126</v>
      </c>
    </row>
    <row r="679" spans="1:6" ht="20.25" customHeight="1" x14ac:dyDescent="0.25">
      <c r="A679" s="1" t="s">
        <v>3</v>
      </c>
      <c r="B679" s="1" t="s">
        <v>14</v>
      </c>
      <c r="C679" s="1" t="s">
        <v>23</v>
      </c>
      <c r="D679" s="9">
        <v>45413</v>
      </c>
      <c r="E679" s="2">
        <v>31218.696517846682</v>
      </c>
      <c r="F679" s="6">
        <v>26071</v>
      </c>
    </row>
    <row r="680" spans="1:6" ht="20.25" customHeight="1" x14ac:dyDescent="0.25">
      <c r="A680" s="1" t="s">
        <v>3</v>
      </c>
      <c r="B680" s="1" t="s">
        <v>18</v>
      </c>
      <c r="C680" s="1" t="s">
        <v>23</v>
      </c>
      <c r="D680" s="9">
        <v>45413</v>
      </c>
      <c r="E680" s="2">
        <v>31701.79503014269</v>
      </c>
      <c r="F680" s="6">
        <v>26813</v>
      </c>
    </row>
    <row r="681" spans="1:6" ht="20.25" customHeight="1" x14ac:dyDescent="0.25">
      <c r="A681" s="1" t="s">
        <v>1</v>
      </c>
      <c r="B681" s="1" t="s">
        <v>14</v>
      </c>
      <c r="C681" s="1" t="s">
        <v>15</v>
      </c>
      <c r="D681" s="9">
        <v>45413</v>
      </c>
      <c r="E681" s="2">
        <v>47035.605977873915</v>
      </c>
      <c r="F681" s="6">
        <v>37207</v>
      </c>
    </row>
    <row r="682" spans="1:6" ht="20.25" customHeight="1" x14ac:dyDescent="0.25">
      <c r="A682" s="1" t="s">
        <v>1</v>
      </c>
      <c r="B682" s="1" t="s">
        <v>12</v>
      </c>
      <c r="C682" s="1" t="s">
        <v>10</v>
      </c>
      <c r="D682" s="9">
        <v>45412</v>
      </c>
      <c r="E682" s="2">
        <v>41567.131219325565</v>
      </c>
      <c r="F682" s="6">
        <v>35876</v>
      </c>
    </row>
    <row r="683" spans="1:6" ht="20.25" customHeight="1" x14ac:dyDescent="0.25">
      <c r="A683" s="1" t="s">
        <v>1</v>
      </c>
      <c r="B683" s="1" t="s">
        <v>11</v>
      </c>
      <c r="C683" s="1" t="s">
        <v>15</v>
      </c>
      <c r="D683" s="9">
        <v>45412</v>
      </c>
      <c r="E683" s="2">
        <v>23071.543045515209</v>
      </c>
      <c r="F683" s="6">
        <v>18698</v>
      </c>
    </row>
    <row r="684" spans="1:6" ht="20.25" customHeight="1" x14ac:dyDescent="0.25">
      <c r="A684" s="1" t="s">
        <v>1</v>
      </c>
      <c r="B684" s="1" t="s">
        <v>16</v>
      </c>
      <c r="C684" s="1" t="s">
        <v>17</v>
      </c>
      <c r="D684" s="9">
        <v>45412</v>
      </c>
      <c r="E684" s="2">
        <v>33165.993171573842</v>
      </c>
      <c r="F684" s="6">
        <v>28542</v>
      </c>
    </row>
    <row r="685" spans="1:6" ht="20.25" customHeight="1" x14ac:dyDescent="0.25">
      <c r="A685" s="1" t="s">
        <v>2</v>
      </c>
      <c r="B685" s="1" t="s">
        <v>19</v>
      </c>
      <c r="C685" s="1" t="s">
        <v>15</v>
      </c>
      <c r="D685" s="9">
        <v>45412</v>
      </c>
      <c r="E685" s="2">
        <v>38889.466301673783</v>
      </c>
      <c r="F685" s="6">
        <v>32262</v>
      </c>
    </row>
    <row r="686" spans="1:6" ht="20.25" customHeight="1" x14ac:dyDescent="0.25">
      <c r="A686" s="1" t="s">
        <v>3</v>
      </c>
      <c r="B686" s="1" t="s">
        <v>11</v>
      </c>
      <c r="C686" s="1" t="s">
        <v>23</v>
      </c>
      <c r="D686" s="9">
        <v>45412</v>
      </c>
      <c r="E686" s="2">
        <v>24972.783210853726</v>
      </c>
      <c r="F686" s="6">
        <v>21408</v>
      </c>
    </row>
    <row r="687" spans="1:6" ht="20.25" customHeight="1" x14ac:dyDescent="0.25">
      <c r="A687" s="1" t="s">
        <v>1</v>
      </c>
      <c r="B687" s="1" t="s">
        <v>13</v>
      </c>
      <c r="C687" s="1" t="s">
        <v>23</v>
      </c>
      <c r="D687" s="9">
        <v>45412</v>
      </c>
      <c r="E687" s="2">
        <v>45577.698236752709</v>
      </c>
      <c r="F687" s="6">
        <v>36773</v>
      </c>
    </row>
    <row r="688" spans="1:6" ht="20.25" customHeight="1" x14ac:dyDescent="0.25">
      <c r="A688" s="1" t="s">
        <v>1</v>
      </c>
      <c r="B688" s="1" t="s">
        <v>20</v>
      </c>
      <c r="C688" s="1" t="s">
        <v>10</v>
      </c>
      <c r="D688" s="9">
        <v>45411</v>
      </c>
      <c r="E688" s="2">
        <v>24261.728772427563</v>
      </c>
      <c r="F688" s="6">
        <v>19692</v>
      </c>
    </row>
    <row r="689" spans="1:6" ht="20.25" customHeight="1" x14ac:dyDescent="0.25">
      <c r="A689" s="1" t="s">
        <v>1</v>
      </c>
      <c r="B689" s="1" t="s">
        <v>18</v>
      </c>
      <c r="C689" s="1" t="s">
        <v>10</v>
      </c>
      <c r="D689" s="9">
        <v>45411</v>
      </c>
      <c r="E689" s="2">
        <v>45174.051152646643</v>
      </c>
      <c r="F689" s="6">
        <v>36660</v>
      </c>
    </row>
    <row r="690" spans="1:6" ht="20.25" customHeight="1" x14ac:dyDescent="0.25">
      <c r="A690" s="1" t="s">
        <v>1</v>
      </c>
      <c r="B690" s="1" t="s">
        <v>11</v>
      </c>
      <c r="C690" s="1" t="s">
        <v>10</v>
      </c>
      <c r="D690" s="9">
        <v>45410</v>
      </c>
      <c r="E690" s="2">
        <v>39750.910171607436</v>
      </c>
      <c r="F690" s="6">
        <v>31094</v>
      </c>
    </row>
    <row r="691" spans="1:6" ht="20.25" customHeight="1" x14ac:dyDescent="0.25">
      <c r="A691" s="1" t="s">
        <v>3</v>
      </c>
      <c r="B691" s="1" t="s">
        <v>14</v>
      </c>
      <c r="C691" s="1" t="s">
        <v>21</v>
      </c>
      <c r="D691" s="9">
        <v>45410</v>
      </c>
      <c r="E691" s="2">
        <v>36841.843595151913</v>
      </c>
      <c r="F691" s="6">
        <v>29270</v>
      </c>
    </row>
    <row r="692" spans="1:6" ht="20.25" customHeight="1" x14ac:dyDescent="0.25">
      <c r="A692" s="1" t="s">
        <v>3</v>
      </c>
      <c r="B692" s="1" t="s">
        <v>14</v>
      </c>
      <c r="C692" s="1" t="s">
        <v>23</v>
      </c>
      <c r="D692" s="9">
        <v>45409</v>
      </c>
      <c r="E692" s="2">
        <v>31581.638835375339</v>
      </c>
      <c r="F692" s="6">
        <v>26067</v>
      </c>
    </row>
    <row r="693" spans="1:6" ht="20.25" customHeight="1" x14ac:dyDescent="0.25">
      <c r="A693" s="1" t="s">
        <v>3</v>
      </c>
      <c r="B693" s="1" t="s">
        <v>18</v>
      </c>
      <c r="C693" s="1" t="s">
        <v>23</v>
      </c>
      <c r="D693" s="9">
        <v>45409</v>
      </c>
      <c r="E693" s="2">
        <v>32522.852965054619</v>
      </c>
      <c r="F693" s="6">
        <v>26809</v>
      </c>
    </row>
    <row r="694" spans="1:6" ht="20.25" customHeight="1" x14ac:dyDescent="0.25">
      <c r="A694" s="1" t="s">
        <v>1</v>
      </c>
      <c r="B694" s="1" t="s">
        <v>20</v>
      </c>
      <c r="C694" s="1" t="s">
        <v>10</v>
      </c>
      <c r="D694" s="9">
        <v>45409</v>
      </c>
      <c r="E694" s="2">
        <v>39780.457002849653</v>
      </c>
      <c r="F694" s="6">
        <v>32837</v>
      </c>
    </row>
    <row r="695" spans="1:6" ht="20.25" customHeight="1" x14ac:dyDescent="0.25">
      <c r="A695" s="1" t="s">
        <v>3</v>
      </c>
      <c r="B695" s="1" t="s">
        <v>20</v>
      </c>
      <c r="C695" s="1" t="s">
        <v>17</v>
      </c>
      <c r="D695" s="9">
        <v>45409</v>
      </c>
      <c r="E695" s="2">
        <v>42660.541925391575</v>
      </c>
      <c r="F695" s="6">
        <v>35253</v>
      </c>
    </row>
    <row r="696" spans="1:6" ht="20.25" customHeight="1" x14ac:dyDescent="0.25">
      <c r="A696" s="1" t="s">
        <v>1</v>
      </c>
      <c r="B696" s="1" t="s">
        <v>12</v>
      </c>
      <c r="C696" s="1" t="s">
        <v>10</v>
      </c>
      <c r="D696" s="9">
        <v>45408</v>
      </c>
      <c r="E696" s="2">
        <v>41704.191584190121</v>
      </c>
      <c r="F696" s="6">
        <v>35872</v>
      </c>
    </row>
    <row r="697" spans="1:6" ht="20.25" customHeight="1" x14ac:dyDescent="0.25">
      <c r="A697" s="1" t="s">
        <v>1</v>
      </c>
      <c r="B697" s="1" t="s">
        <v>11</v>
      </c>
      <c r="C697" s="1" t="s">
        <v>15</v>
      </c>
      <c r="D697" s="9">
        <v>45408</v>
      </c>
      <c r="E697" s="2">
        <v>23137.552500395785</v>
      </c>
      <c r="F697" s="6">
        <v>18694</v>
      </c>
    </row>
    <row r="698" spans="1:6" ht="20.25" customHeight="1" x14ac:dyDescent="0.25">
      <c r="A698" s="1" t="s">
        <v>1</v>
      </c>
      <c r="B698" s="1" t="s">
        <v>16</v>
      </c>
      <c r="C698" s="1" t="s">
        <v>17</v>
      </c>
      <c r="D698" s="9">
        <v>45408</v>
      </c>
      <c r="E698" s="2">
        <v>33986.146214415363</v>
      </c>
      <c r="F698" s="6">
        <v>28538</v>
      </c>
    </row>
    <row r="699" spans="1:6" ht="20.25" customHeight="1" x14ac:dyDescent="0.25">
      <c r="A699" s="1" t="s">
        <v>2</v>
      </c>
      <c r="B699" s="1" t="s">
        <v>19</v>
      </c>
      <c r="C699" s="1" t="s">
        <v>15</v>
      </c>
      <c r="D699" s="9">
        <v>45408</v>
      </c>
      <c r="E699" s="2">
        <v>37947.910109524702</v>
      </c>
      <c r="F699" s="6">
        <v>32258</v>
      </c>
    </row>
    <row r="700" spans="1:6" ht="20.25" customHeight="1" x14ac:dyDescent="0.25">
      <c r="A700" s="1" t="s">
        <v>3</v>
      </c>
      <c r="B700" s="1" t="s">
        <v>11</v>
      </c>
      <c r="C700" s="1" t="s">
        <v>23</v>
      </c>
      <c r="D700" s="9">
        <v>45408</v>
      </c>
      <c r="E700" s="2">
        <v>24715.318654897168</v>
      </c>
      <c r="F700" s="6">
        <v>21404</v>
      </c>
    </row>
    <row r="701" spans="1:6" ht="20.25" customHeight="1" x14ac:dyDescent="0.25">
      <c r="A701" s="1" t="s">
        <v>1</v>
      </c>
      <c r="B701" s="1" t="s">
        <v>20</v>
      </c>
      <c r="C701" s="1" t="s">
        <v>17</v>
      </c>
      <c r="D701" s="9">
        <v>45408</v>
      </c>
      <c r="E701" s="2">
        <v>23200.512524489037</v>
      </c>
      <c r="F701" s="6">
        <v>19224</v>
      </c>
    </row>
    <row r="702" spans="1:6" ht="20.25" customHeight="1" x14ac:dyDescent="0.25">
      <c r="A702" s="1" t="s">
        <v>1</v>
      </c>
      <c r="B702" s="1" t="s">
        <v>11</v>
      </c>
      <c r="C702" s="1" t="s">
        <v>21</v>
      </c>
      <c r="D702" s="9">
        <v>45408</v>
      </c>
      <c r="E702" s="2">
        <v>44171.703126194014</v>
      </c>
      <c r="F702" s="6">
        <v>37179</v>
      </c>
    </row>
    <row r="703" spans="1:6" ht="20.25" customHeight="1" x14ac:dyDescent="0.25">
      <c r="A703" s="1" t="s">
        <v>1</v>
      </c>
      <c r="B703" s="1" t="s">
        <v>18</v>
      </c>
      <c r="C703" s="1" t="s">
        <v>17</v>
      </c>
      <c r="D703" s="9">
        <v>45408</v>
      </c>
      <c r="E703" s="2">
        <v>28938.325701737642</v>
      </c>
      <c r="F703" s="6">
        <v>23520</v>
      </c>
    </row>
    <row r="704" spans="1:6" ht="20.25" customHeight="1" x14ac:dyDescent="0.25">
      <c r="A704" s="1" t="s">
        <v>1</v>
      </c>
      <c r="B704" s="1" t="s">
        <v>16</v>
      </c>
      <c r="C704" s="1" t="s">
        <v>17</v>
      </c>
      <c r="D704" s="9">
        <v>45408</v>
      </c>
      <c r="E704" s="2">
        <v>37364.001151569872</v>
      </c>
      <c r="F704" s="6">
        <v>31352</v>
      </c>
    </row>
    <row r="705" spans="1:6" ht="20.25" customHeight="1" x14ac:dyDescent="0.25">
      <c r="A705" s="1" t="s">
        <v>3</v>
      </c>
      <c r="B705" s="1" t="s">
        <v>14</v>
      </c>
      <c r="C705" s="1" t="s">
        <v>15</v>
      </c>
      <c r="D705" s="9">
        <v>45408</v>
      </c>
      <c r="E705" s="2">
        <v>32422.305343851735</v>
      </c>
      <c r="F705" s="6">
        <v>26518</v>
      </c>
    </row>
    <row r="706" spans="1:6" ht="20.25" customHeight="1" x14ac:dyDescent="0.25">
      <c r="A706" s="1" t="s">
        <v>3</v>
      </c>
      <c r="B706" s="1" t="s">
        <v>16</v>
      </c>
      <c r="C706" s="1" t="s">
        <v>15</v>
      </c>
      <c r="D706" s="9">
        <v>45408</v>
      </c>
      <c r="E706" s="2">
        <v>29602.739257024088</v>
      </c>
      <c r="F706" s="6">
        <v>25464</v>
      </c>
    </row>
    <row r="707" spans="1:6" ht="20.25" customHeight="1" x14ac:dyDescent="0.25">
      <c r="A707" s="1" t="s">
        <v>1</v>
      </c>
      <c r="B707" s="1" t="s">
        <v>22</v>
      </c>
      <c r="C707" s="1" t="s">
        <v>10</v>
      </c>
      <c r="D707" s="9">
        <v>45408</v>
      </c>
      <c r="E707" s="2">
        <v>29137.237172232635</v>
      </c>
      <c r="F707" s="6">
        <v>22886</v>
      </c>
    </row>
    <row r="708" spans="1:6" ht="20.25" customHeight="1" x14ac:dyDescent="0.25">
      <c r="A708" s="1" t="s">
        <v>1</v>
      </c>
      <c r="B708" s="1" t="s">
        <v>22</v>
      </c>
      <c r="C708" s="1" t="s">
        <v>21</v>
      </c>
      <c r="D708" s="9">
        <v>45407</v>
      </c>
      <c r="E708" s="2">
        <v>36775.848672023727</v>
      </c>
      <c r="F708" s="6">
        <v>31178</v>
      </c>
    </row>
    <row r="709" spans="1:6" ht="20.25" customHeight="1" x14ac:dyDescent="0.25">
      <c r="A709" s="1" t="s">
        <v>2</v>
      </c>
      <c r="B709" s="1" t="s">
        <v>19</v>
      </c>
      <c r="C709" s="1" t="s">
        <v>23</v>
      </c>
      <c r="D709" s="9">
        <v>45407</v>
      </c>
      <c r="E709" s="2">
        <v>30655.406736358884</v>
      </c>
      <c r="F709" s="6">
        <v>24911</v>
      </c>
    </row>
    <row r="710" spans="1:6" ht="20.25" customHeight="1" x14ac:dyDescent="0.25">
      <c r="A710" s="1" t="s">
        <v>1</v>
      </c>
      <c r="B710" s="1" t="s">
        <v>12</v>
      </c>
      <c r="C710" s="1" t="s">
        <v>15</v>
      </c>
      <c r="D710" s="9">
        <v>45407</v>
      </c>
      <c r="E710" s="2">
        <v>29807.739615430321</v>
      </c>
      <c r="F710" s="6">
        <v>25236</v>
      </c>
    </row>
    <row r="711" spans="1:6" ht="20.25" customHeight="1" x14ac:dyDescent="0.25">
      <c r="A711" s="1" t="s">
        <v>1</v>
      </c>
      <c r="B711" s="1" t="s">
        <v>12</v>
      </c>
      <c r="C711" s="1" t="s">
        <v>15</v>
      </c>
      <c r="D711" s="9">
        <v>45407</v>
      </c>
      <c r="E711" s="2">
        <v>28735.488775490638</v>
      </c>
      <c r="F711" s="6">
        <v>24845</v>
      </c>
    </row>
    <row r="712" spans="1:6" ht="20.25" customHeight="1" x14ac:dyDescent="0.25">
      <c r="A712" s="1" t="s">
        <v>3</v>
      </c>
      <c r="B712" s="1" t="s">
        <v>9</v>
      </c>
      <c r="C712" s="1" t="s">
        <v>17</v>
      </c>
      <c r="D712" s="9">
        <v>45407</v>
      </c>
      <c r="E712" s="2">
        <v>21733.446425084498</v>
      </c>
      <c r="F712" s="6">
        <v>18887</v>
      </c>
    </row>
    <row r="713" spans="1:6" ht="20.25" customHeight="1" x14ac:dyDescent="0.25">
      <c r="A713" s="1" t="s">
        <v>3</v>
      </c>
      <c r="B713" s="1" t="s">
        <v>20</v>
      </c>
      <c r="C713" s="1" t="s">
        <v>10</v>
      </c>
      <c r="D713" s="9">
        <v>45407</v>
      </c>
      <c r="E713" s="2">
        <v>38195.034299009531</v>
      </c>
      <c r="F713" s="6">
        <v>30634</v>
      </c>
    </row>
    <row r="714" spans="1:6" ht="20.25" customHeight="1" x14ac:dyDescent="0.25">
      <c r="A714" s="1" t="s">
        <v>1</v>
      </c>
      <c r="B714" s="1" t="s">
        <v>14</v>
      </c>
      <c r="C714" s="1" t="s">
        <v>10</v>
      </c>
      <c r="D714" s="9">
        <v>45406</v>
      </c>
      <c r="E714" s="2">
        <v>19454.050719816831</v>
      </c>
      <c r="F714" s="6">
        <v>16783</v>
      </c>
    </row>
    <row r="715" spans="1:6" ht="20.25" customHeight="1" x14ac:dyDescent="0.25">
      <c r="A715" s="1" t="s">
        <v>1</v>
      </c>
      <c r="B715" s="1" t="s">
        <v>20</v>
      </c>
      <c r="C715" s="1" t="s">
        <v>17</v>
      </c>
      <c r="D715" s="9">
        <v>45404</v>
      </c>
      <c r="E715" s="2">
        <v>22033.659559107135</v>
      </c>
      <c r="F715" s="6">
        <v>19220</v>
      </c>
    </row>
    <row r="716" spans="1:6" ht="20.25" customHeight="1" x14ac:dyDescent="0.25">
      <c r="A716" s="1" t="s">
        <v>1</v>
      </c>
      <c r="B716" s="1" t="s">
        <v>11</v>
      </c>
      <c r="C716" s="1" t="s">
        <v>21</v>
      </c>
      <c r="D716" s="9">
        <v>45404</v>
      </c>
      <c r="E716" s="2">
        <v>46234.7540499928</v>
      </c>
      <c r="F716" s="6">
        <v>37175</v>
      </c>
    </row>
    <row r="717" spans="1:6" ht="20.25" customHeight="1" x14ac:dyDescent="0.25">
      <c r="A717" s="1" t="s">
        <v>1</v>
      </c>
      <c r="B717" s="1" t="s">
        <v>18</v>
      </c>
      <c r="C717" s="1" t="s">
        <v>17</v>
      </c>
      <c r="D717" s="9">
        <v>45404</v>
      </c>
      <c r="E717" s="2">
        <v>26955.930153816997</v>
      </c>
      <c r="F717" s="6">
        <v>23516</v>
      </c>
    </row>
    <row r="718" spans="1:6" ht="20.25" customHeight="1" x14ac:dyDescent="0.25">
      <c r="A718" s="1" t="s">
        <v>1</v>
      </c>
      <c r="B718" s="1" t="s">
        <v>16</v>
      </c>
      <c r="C718" s="1" t="s">
        <v>17</v>
      </c>
      <c r="D718" s="9">
        <v>45404</v>
      </c>
      <c r="E718" s="2">
        <v>36667.992142351395</v>
      </c>
      <c r="F718" s="6">
        <v>31348</v>
      </c>
    </row>
    <row r="719" spans="1:6" ht="20.25" customHeight="1" x14ac:dyDescent="0.25">
      <c r="A719" s="1" t="s">
        <v>3</v>
      </c>
      <c r="B719" s="1" t="s">
        <v>14</v>
      </c>
      <c r="C719" s="1" t="s">
        <v>15</v>
      </c>
      <c r="D719" s="9">
        <v>45404</v>
      </c>
      <c r="E719" s="2">
        <v>31949.965073084226</v>
      </c>
      <c r="F719" s="6">
        <v>26514</v>
      </c>
    </row>
    <row r="720" spans="1:6" ht="20.25" customHeight="1" x14ac:dyDescent="0.25">
      <c r="A720" s="1" t="s">
        <v>3</v>
      </c>
      <c r="B720" s="1" t="s">
        <v>16</v>
      </c>
      <c r="C720" s="1" t="s">
        <v>15</v>
      </c>
      <c r="D720" s="9">
        <v>45404</v>
      </c>
      <c r="E720" s="2">
        <v>31496.948925757511</v>
      </c>
      <c r="F720" s="6">
        <v>25460</v>
      </c>
    </row>
    <row r="721" spans="1:6" ht="20.25" customHeight="1" x14ac:dyDescent="0.25">
      <c r="A721" s="1" t="s">
        <v>1</v>
      </c>
      <c r="B721" s="1" t="s">
        <v>11</v>
      </c>
      <c r="C721" s="1" t="s">
        <v>15</v>
      </c>
      <c r="D721" s="9">
        <v>45404</v>
      </c>
      <c r="E721" s="2">
        <v>41006.744356631156</v>
      </c>
      <c r="F721" s="6">
        <v>34257</v>
      </c>
    </row>
    <row r="722" spans="1:6" ht="20.25" customHeight="1" x14ac:dyDescent="0.25">
      <c r="A722" s="1" t="s">
        <v>1</v>
      </c>
      <c r="B722" s="1" t="s">
        <v>16</v>
      </c>
      <c r="C722" s="1" t="s">
        <v>21</v>
      </c>
      <c r="D722" s="9">
        <v>45404</v>
      </c>
      <c r="E722" s="2">
        <v>19200.426493036484</v>
      </c>
      <c r="F722" s="6">
        <v>16222</v>
      </c>
    </row>
    <row r="723" spans="1:6" ht="20.25" customHeight="1" x14ac:dyDescent="0.25">
      <c r="A723" s="1" t="s">
        <v>1</v>
      </c>
      <c r="B723" s="1" t="s">
        <v>22</v>
      </c>
      <c r="C723" s="1" t="s">
        <v>21</v>
      </c>
      <c r="D723" s="9">
        <v>45403</v>
      </c>
      <c r="E723" s="2">
        <v>35635.445547089184</v>
      </c>
      <c r="F723" s="6">
        <v>31174</v>
      </c>
    </row>
    <row r="724" spans="1:6" ht="20.25" customHeight="1" x14ac:dyDescent="0.25">
      <c r="A724" s="1" t="s">
        <v>2</v>
      </c>
      <c r="B724" s="1" t="s">
        <v>19</v>
      </c>
      <c r="C724" s="1" t="s">
        <v>23</v>
      </c>
      <c r="D724" s="9">
        <v>45403</v>
      </c>
      <c r="E724" s="2">
        <v>30964.36274451988</v>
      </c>
      <c r="F724" s="6">
        <v>24907</v>
      </c>
    </row>
    <row r="725" spans="1:6" ht="20.25" customHeight="1" x14ac:dyDescent="0.25">
      <c r="A725" s="1" t="s">
        <v>1</v>
      </c>
      <c r="B725" s="1" t="s">
        <v>12</v>
      </c>
      <c r="C725" s="1" t="s">
        <v>15</v>
      </c>
      <c r="D725" s="9">
        <v>45403</v>
      </c>
      <c r="E725" s="2">
        <v>30288.390947934142</v>
      </c>
      <c r="F725" s="6">
        <v>25232</v>
      </c>
    </row>
    <row r="726" spans="1:6" ht="20.25" customHeight="1" x14ac:dyDescent="0.25">
      <c r="A726" s="1" t="s">
        <v>1</v>
      </c>
      <c r="B726" s="1" t="s">
        <v>12</v>
      </c>
      <c r="C726" s="1" t="s">
        <v>15</v>
      </c>
      <c r="D726" s="9">
        <v>45403</v>
      </c>
      <c r="E726" s="2">
        <v>29004.801931983347</v>
      </c>
      <c r="F726" s="6">
        <v>24841</v>
      </c>
    </row>
    <row r="727" spans="1:6" ht="20.25" customHeight="1" x14ac:dyDescent="0.25">
      <c r="A727" s="1" t="s">
        <v>3</v>
      </c>
      <c r="B727" s="1" t="s">
        <v>9</v>
      </c>
      <c r="C727" s="1" t="s">
        <v>17</v>
      </c>
      <c r="D727" s="9">
        <v>45403</v>
      </c>
      <c r="E727" s="2">
        <v>22446.891696186827</v>
      </c>
      <c r="F727" s="6">
        <v>18883</v>
      </c>
    </row>
    <row r="728" spans="1:6" ht="20.25" customHeight="1" x14ac:dyDescent="0.25">
      <c r="A728" s="1" t="s">
        <v>1</v>
      </c>
      <c r="B728" s="1" t="s">
        <v>22</v>
      </c>
      <c r="C728" s="1" t="s">
        <v>17</v>
      </c>
      <c r="D728" s="9">
        <v>45403</v>
      </c>
      <c r="E728" s="2">
        <v>31530.385148016889</v>
      </c>
      <c r="F728" s="6">
        <v>26154</v>
      </c>
    </row>
    <row r="729" spans="1:6" ht="20.25" customHeight="1" x14ac:dyDescent="0.25">
      <c r="A729" s="1" t="s">
        <v>2</v>
      </c>
      <c r="B729" s="1" t="s">
        <v>12</v>
      </c>
      <c r="C729" s="1" t="s">
        <v>23</v>
      </c>
      <c r="D729" s="9">
        <v>45403</v>
      </c>
      <c r="E729" s="2">
        <v>25930.664196455851</v>
      </c>
      <c r="F729" s="6">
        <v>21947</v>
      </c>
    </row>
    <row r="730" spans="1:6" ht="20.25" customHeight="1" x14ac:dyDescent="0.25">
      <c r="A730" s="1" t="s">
        <v>1</v>
      </c>
      <c r="B730" s="1" t="s">
        <v>19</v>
      </c>
      <c r="C730" s="1" t="s">
        <v>17</v>
      </c>
      <c r="D730" s="9">
        <v>45403</v>
      </c>
      <c r="E730" s="2">
        <v>23388.922672919041</v>
      </c>
      <c r="F730" s="6">
        <v>18635</v>
      </c>
    </row>
    <row r="731" spans="1:6" ht="20.25" customHeight="1" x14ac:dyDescent="0.25">
      <c r="A731" s="1" t="s">
        <v>3</v>
      </c>
      <c r="B731" s="1" t="s">
        <v>12</v>
      </c>
      <c r="C731" s="1" t="s">
        <v>23</v>
      </c>
      <c r="D731" s="9">
        <v>45403</v>
      </c>
      <c r="E731" s="2">
        <v>34524.857102930284</v>
      </c>
      <c r="F731" s="6">
        <v>26833</v>
      </c>
    </row>
    <row r="732" spans="1:6" ht="20.25" customHeight="1" x14ac:dyDescent="0.25">
      <c r="A732" s="1" t="s">
        <v>1</v>
      </c>
      <c r="B732" s="1" t="s">
        <v>11</v>
      </c>
      <c r="C732" s="1" t="s">
        <v>17</v>
      </c>
      <c r="D732" s="9">
        <v>45403</v>
      </c>
      <c r="E732" s="2">
        <v>19205.87706501986</v>
      </c>
      <c r="F732" s="6">
        <v>15286</v>
      </c>
    </row>
    <row r="733" spans="1:6" ht="20.25" customHeight="1" x14ac:dyDescent="0.25">
      <c r="A733" s="1" t="s">
        <v>1</v>
      </c>
      <c r="B733" s="1" t="s">
        <v>18</v>
      </c>
      <c r="C733" s="1" t="s">
        <v>10</v>
      </c>
      <c r="D733" s="9">
        <v>45403</v>
      </c>
      <c r="E733" s="2">
        <v>30488.25584219749</v>
      </c>
      <c r="F733" s="6">
        <v>24949</v>
      </c>
    </row>
    <row r="734" spans="1:6" ht="20.25" customHeight="1" x14ac:dyDescent="0.25">
      <c r="A734" s="1" t="s">
        <v>1</v>
      </c>
      <c r="B734" s="1" t="s">
        <v>16</v>
      </c>
      <c r="C734" s="1" t="s">
        <v>21</v>
      </c>
      <c r="D734" s="9">
        <v>45403</v>
      </c>
      <c r="E734" s="2">
        <v>43818.14391079505</v>
      </c>
      <c r="F734" s="6">
        <v>33190</v>
      </c>
    </row>
    <row r="735" spans="1:6" ht="20.25" customHeight="1" x14ac:dyDescent="0.25">
      <c r="A735" s="1" t="s">
        <v>1</v>
      </c>
      <c r="B735" s="1" t="s">
        <v>12</v>
      </c>
      <c r="C735" s="1" t="s">
        <v>21</v>
      </c>
      <c r="D735" s="9">
        <v>45402</v>
      </c>
      <c r="E735" s="2">
        <v>41623.499139967978</v>
      </c>
      <c r="F735" s="6">
        <v>34786</v>
      </c>
    </row>
    <row r="736" spans="1:6" ht="20.25" customHeight="1" x14ac:dyDescent="0.25">
      <c r="A736" s="1" t="s">
        <v>1</v>
      </c>
      <c r="B736" s="1" t="s">
        <v>11</v>
      </c>
      <c r="C736" s="1" t="s">
        <v>10</v>
      </c>
      <c r="D736" s="9">
        <v>45402</v>
      </c>
      <c r="E736" s="2">
        <v>33162.32275378771</v>
      </c>
      <c r="F736" s="6">
        <v>26842</v>
      </c>
    </row>
    <row r="737" spans="1:6" ht="20.25" customHeight="1" x14ac:dyDescent="0.25">
      <c r="A737" s="1" t="s">
        <v>1</v>
      </c>
      <c r="B737" s="1" t="s">
        <v>18</v>
      </c>
      <c r="C737" s="1" t="s">
        <v>21</v>
      </c>
      <c r="D737" s="9">
        <v>45402</v>
      </c>
      <c r="E737" s="2">
        <v>20820.703592465408</v>
      </c>
      <c r="F737" s="6">
        <v>17213</v>
      </c>
    </row>
    <row r="738" spans="1:6" ht="20.25" customHeight="1" x14ac:dyDescent="0.25">
      <c r="A738" s="1" t="s">
        <v>3</v>
      </c>
      <c r="B738" s="1" t="s">
        <v>13</v>
      </c>
      <c r="C738" s="1" t="s">
        <v>21</v>
      </c>
      <c r="D738" s="9">
        <v>45402</v>
      </c>
      <c r="E738" s="2">
        <v>37631.259732077539</v>
      </c>
      <c r="F738" s="6">
        <v>31544</v>
      </c>
    </row>
    <row r="739" spans="1:6" ht="20.25" customHeight="1" x14ac:dyDescent="0.25">
      <c r="A739" s="1" t="s">
        <v>3</v>
      </c>
      <c r="B739" s="1" t="s">
        <v>11</v>
      </c>
      <c r="C739" s="1" t="s">
        <v>10</v>
      </c>
      <c r="D739" s="9">
        <v>45402</v>
      </c>
      <c r="E739" s="2">
        <v>19342.121798874741</v>
      </c>
      <c r="F739" s="6">
        <v>16136</v>
      </c>
    </row>
    <row r="740" spans="1:6" ht="20.25" customHeight="1" x14ac:dyDescent="0.25">
      <c r="A740" s="1" t="s">
        <v>2</v>
      </c>
      <c r="B740" s="1" t="s">
        <v>12</v>
      </c>
      <c r="C740" s="1" t="s">
        <v>17</v>
      </c>
      <c r="D740" s="9">
        <v>45402</v>
      </c>
      <c r="E740" s="2">
        <v>44333.037840528559</v>
      </c>
      <c r="F740" s="6">
        <v>33513</v>
      </c>
    </row>
    <row r="741" spans="1:6" ht="20.25" customHeight="1" x14ac:dyDescent="0.25">
      <c r="A741" s="1" t="s">
        <v>1</v>
      </c>
      <c r="B741" s="1" t="s">
        <v>22</v>
      </c>
      <c r="C741" s="1" t="s">
        <v>17</v>
      </c>
      <c r="D741" s="9">
        <v>45402</v>
      </c>
      <c r="E741" s="2">
        <v>41316.521437114614</v>
      </c>
      <c r="F741" s="6">
        <v>32391</v>
      </c>
    </row>
    <row r="742" spans="1:6" ht="20.25" customHeight="1" x14ac:dyDescent="0.25">
      <c r="A742" s="1" t="s">
        <v>2</v>
      </c>
      <c r="B742" s="1" t="s">
        <v>13</v>
      </c>
      <c r="C742" s="1" t="s">
        <v>23</v>
      </c>
      <c r="D742" s="9">
        <v>45402</v>
      </c>
      <c r="E742" s="2">
        <v>22565.553154766923</v>
      </c>
      <c r="F742" s="6">
        <v>17044</v>
      </c>
    </row>
    <row r="743" spans="1:6" ht="20.25" customHeight="1" x14ac:dyDescent="0.25">
      <c r="A743" s="1" t="s">
        <v>2</v>
      </c>
      <c r="B743" s="1" t="s">
        <v>9</v>
      </c>
      <c r="C743" s="1" t="s">
        <v>23</v>
      </c>
      <c r="D743" s="9">
        <v>45402</v>
      </c>
      <c r="E743" s="2">
        <v>38943.303918251208</v>
      </c>
      <c r="F743" s="6">
        <v>30249</v>
      </c>
    </row>
    <row r="744" spans="1:6" ht="20.25" customHeight="1" x14ac:dyDescent="0.25">
      <c r="A744" s="1" t="s">
        <v>3</v>
      </c>
      <c r="B744" s="1" t="s">
        <v>19</v>
      </c>
      <c r="C744" s="1" t="s">
        <v>17</v>
      </c>
      <c r="D744" s="9">
        <v>45402</v>
      </c>
      <c r="E744" s="2">
        <v>34184.479728351718</v>
      </c>
      <c r="F744" s="6">
        <v>28858</v>
      </c>
    </row>
    <row r="745" spans="1:6" ht="20.25" customHeight="1" x14ac:dyDescent="0.25">
      <c r="A745" s="1" t="s">
        <v>1</v>
      </c>
      <c r="B745" s="1" t="s">
        <v>11</v>
      </c>
      <c r="C745" s="1" t="s">
        <v>15</v>
      </c>
      <c r="D745" s="9">
        <v>45400</v>
      </c>
      <c r="E745" s="2">
        <v>39902.713197091609</v>
      </c>
      <c r="F745" s="6">
        <v>34253</v>
      </c>
    </row>
    <row r="746" spans="1:6" ht="20.25" customHeight="1" x14ac:dyDescent="0.25">
      <c r="A746" s="1" t="s">
        <v>1</v>
      </c>
      <c r="B746" s="1" t="s">
        <v>16</v>
      </c>
      <c r="C746" s="1" t="s">
        <v>21</v>
      </c>
      <c r="D746" s="9">
        <v>45400</v>
      </c>
      <c r="E746" s="2">
        <v>19778.101966374619</v>
      </c>
      <c r="F746" s="6">
        <v>16218</v>
      </c>
    </row>
    <row r="747" spans="1:6" ht="20.25" customHeight="1" x14ac:dyDescent="0.25">
      <c r="A747" s="1" t="s">
        <v>1</v>
      </c>
      <c r="B747" s="1" t="s">
        <v>14</v>
      </c>
      <c r="C747" s="1" t="s">
        <v>15</v>
      </c>
      <c r="D747" s="9">
        <v>45400</v>
      </c>
      <c r="E747" s="2">
        <v>31224.649988392444</v>
      </c>
      <c r="F747" s="6">
        <v>23866</v>
      </c>
    </row>
    <row r="748" spans="1:6" ht="20.25" customHeight="1" x14ac:dyDescent="0.25">
      <c r="A748" s="1" t="s">
        <v>1</v>
      </c>
      <c r="B748" s="1" t="s">
        <v>11</v>
      </c>
      <c r="C748" s="1" t="s">
        <v>23</v>
      </c>
      <c r="D748" s="9">
        <v>45400</v>
      </c>
      <c r="E748" s="2">
        <v>33966.775738310134</v>
      </c>
      <c r="F748" s="6">
        <v>28903</v>
      </c>
    </row>
    <row r="749" spans="1:6" ht="20.25" customHeight="1" x14ac:dyDescent="0.25">
      <c r="A749" s="1" t="s">
        <v>1</v>
      </c>
      <c r="B749" s="1" t="s">
        <v>16</v>
      </c>
      <c r="C749" s="1" t="s">
        <v>10</v>
      </c>
      <c r="D749" s="9">
        <v>45400</v>
      </c>
      <c r="E749" s="2">
        <v>19647.329709484657</v>
      </c>
      <c r="F749" s="6">
        <v>15090</v>
      </c>
    </row>
    <row r="750" spans="1:6" ht="20.25" customHeight="1" x14ac:dyDescent="0.25">
      <c r="A750" s="1" t="s">
        <v>3</v>
      </c>
      <c r="B750" s="1" t="s">
        <v>14</v>
      </c>
      <c r="C750" s="1" t="s">
        <v>21</v>
      </c>
      <c r="D750" s="9">
        <v>45400</v>
      </c>
      <c r="E750" s="2">
        <v>37588.455926418836</v>
      </c>
      <c r="F750" s="6">
        <v>31854</v>
      </c>
    </row>
    <row r="751" spans="1:6" ht="20.25" customHeight="1" x14ac:dyDescent="0.25">
      <c r="A751" s="1" t="s">
        <v>3</v>
      </c>
      <c r="B751" s="1" t="s">
        <v>14</v>
      </c>
      <c r="C751" s="1" t="s">
        <v>15</v>
      </c>
      <c r="D751" s="9">
        <v>45400</v>
      </c>
      <c r="E751" s="2">
        <v>36538.270994159779</v>
      </c>
      <c r="F751" s="6">
        <v>28502</v>
      </c>
    </row>
    <row r="752" spans="1:6" ht="20.25" customHeight="1" x14ac:dyDescent="0.25">
      <c r="A752" s="1" t="s">
        <v>3</v>
      </c>
      <c r="B752" s="1" t="s">
        <v>22</v>
      </c>
      <c r="C752" s="1" t="s">
        <v>23</v>
      </c>
      <c r="D752" s="9">
        <v>45400</v>
      </c>
      <c r="E752" s="2">
        <v>21582.330338937383</v>
      </c>
      <c r="F752" s="6">
        <v>16828</v>
      </c>
    </row>
    <row r="753" spans="1:6" ht="20.25" customHeight="1" x14ac:dyDescent="0.25">
      <c r="A753" s="1" t="s">
        <v>3</v>
      </c>
      <c r="B753" s="1" t="s">
        <v>16</v>
      </c>
      <c r="C753" s="1" t="s">
        <v>10</v>
      </c>
      <c r="D753" s="9">
        <v>45400</v>
      </c>
      <c r="E753" s="2">
        <v>35649.199211166742</v>
      </c>
      <c r="F753" s="6">
        <v>26597</v>
      </c>
    </row>
    <row r="754" spans="1:6" ht="20.25" customHeight="1" x14ac:dyDescent="0.25">
      <c r="A754" s="1" t="s">
        <v>1</v>
      </c>
      <c r="B754" s="1" t="s">
        <v>22</v>
      </c>
      <c r="C754" s="1" t="s">
        <v>17</v>
      </c>
      <c r="D754" s="9">
        <v>45399</v>
      </c>
      <c r="E754" s="2">
        <v>32129.742647738596</v>
      </c>
      <c r="F754" s="6">
        <v>26150</v>
      </c>
    </row>
    <row r="755" spans="1:6" ht="20.25" customHeight="1" x14ac:dyDescent="0.25">
      <c r="A755" s="1" t="s">
        <v>2</v>
      </c>
      <c r="B755" s="1" t="s">
        <v>12</v>
      </c>
      <c r="C755" s="1" t="s">
        <v>23</v>
      </c>
      <c r="D755" s="9">
        <v>45399</v>
      </c>
      <c r="E755" s="2">
        <v>26048.056781081999</v>
      </c>
      <c r="F755" s="6">
        <v>21943</v>
      </c>
    </row>
    <row r="756" spans="1:6" ht="20.25" customHeight="1" x14ac:dyDescent="0.25">
      <c r="A756" s="1" t="s">
        <v>1</v>
      </c>
      <c r="B756" s="1" t="s">
        <v>13</v>
      </c>
      <c r="C756" s="1" t="s">
        <v>15</v>
      </c>
      <c r="D756" s="9">
        <v>45399</v>
      </c>
      <c r="E756" s="2">
        <v>19996.693914059775</v>
      </c>
      <c r="F756" s="6">
        <v>15189</v>
      </c>
    </row>
    <row r="757" spans="1:6" ht="20.25" customHeight="1" x14ac:dyDescent="0.25">
      <c r="A757" s="1" t="s">
        <v>1</v>
      </c>
      <c r="B757" s="1" t="s">
        <v>19</v>
      </c>
      <c r="C757" s="1" t="s">
        <v>15</v>
      </c>
      <c r="D757" s="9">
        <v>45399</v>
      </c>
      <c r="E757" s="2">
        <v>32520.136495228195</v>
      </c>
      <c r="F757" s="6">
        <v>27179</v>
      </c>
    </row>
    <row r="758" spans="1:6" ht="20.25" customHeight="1" x14ac:dyDescent="0.25">
      <c r="A758" s="1" t="s">
        <v>1</v>
      </c>
      <c r="B758" s="1" t="s">
        <v>19</v>
      </c>
      <c r="C758" s="1" t="s">
        <v>23</v>
      </c>
      <c r="D758" s="9">
        <v>45399</v>
      </c>
      <c r="E758" s="2">
        <v>26749.527182801932</v>
      </c>
      <c r="F758" s="6">
        <v>22786</v>
      </c>
    </row>
    <row r="759" spans="1:6" ht="20.25" customHeight="1" x14ac:dyDescent="0.25">
      <c r="A759" s="1" t="s">
        <v>1</v>
      </c>
      <c r="B759" s="1" t="s">
        <v>19</v>
      </c>
      <c r="C759" s="1" t="s">
        <v>17</v>
      </c>
      <c r="D759" s="9">
        <v>45399</v>
      </c>
      <c r="E759" s="2">
        <v>24591.570683886057</v>
      </c>
      <c r="F759" s="6">
        <v>19510</v>
      </c>
    </row>
    <row r="760" spans="1:6" ht="20.25" customHeight="1" x14ac:dyDescent="0.25">
      <c r="A760" s="1" t="s">
        <v>1</v>
      </c>
      <c r="B760" s="1" t="s">
        <v>22</v>
      </c>
      <c r="C760" s="1" t="s">
        <v>23</v>
      </c>
      <c r="D760" s="9">
        <v>45399</v>
      </c>
      <c r="E760" s="2">
        <v>35642.354214364903</v>
      </c>
      <c r="F760" s="6">
        <v>27430</v>
      </c>
    </row>
    <row r="761" spans="1:6" ht="20.25" customHeight="1" x14ac:dyDescent="0.25">
      <c r="A761" s="1" t="s">
        <v>1</v>
      </c>
      <c r="B761" s="1" t="s">
        <v>22</v>
      </c>
      <c r="C761" s="1" t="s">
        <v>10</v>
      </c>
      <c r="D761" s="9">
        <v>45399</v>
      </c>
      <c r="E761" s="2">
        <v>35439.714963214334</v>
      </c>
      <c r="F761" s="6">
        <v>27367</v>
      </c>
    </row>
    <row r="762" spans="1:6" ht="20.25" customHeight="1" x14ac:dyDescent="0.25">
      <c r="A762" s="1" t="s">
        <v>3</v>
      </c>
      <c r="B762" s="1" t="s">
        <v>19</v>
      </c>
      <c r="C762" s="1" t="s">
        <v>21</v>
      </c>
      <c r="D762" s="9">
        <v>45399</v>
      </c>
      <c r="E762" s="2">
        <v>24744.854874229579</v>
      </c>
      <c r="F762" s="6">
        <v>18856</v>
      </c>
    </row>
    <row r="763" spans="1:6" ht="20.25" customHeight="1" x14ac:dyDescent="0.25">
      <c r="A763" s="1" t="s">
        <v>1</v>
      </c>
      <c r="B763" s="1" t="s">
        <v>12</v>
      </c>
      <c r="C763" s="1" t="s">
        <v>21</v>
      </c>
      <c r="D763" s="9">
        <v>45398</v>
      </c>
      <c r="E763" s="2">
        <v>41962.349174849456</v>
      </c>
      <c r="F763" s="6">
        <v>34782</v>
      </c>
    </row>
    <row r="764" spans="1:6" ht="20.25" customHeight="1" x14ac:dyDescent="0.25">
      <c r="A764" s="1" t="s">
        <v>1</v>
      </c>
      <c r="B764" s="1" t="s">
        <v>11</v>
      </c>
      <c r="C764" s="1" t="s">
        <v>10</v>
      </c>
      <c r="D764" s="9">
        <v>45398</v>
      </c>
      <c r="E764" s="2">
        <v>31879.516050090609</v>
      </c>
      <c r="F764" s="6">
        <v>26838</v>
      </c>
    </row>
    <row r="765" spans="1:6" ht="20.25" customHeight="1" x14ac:dyDescent="0.25">
      <c r="A765" s="1" t="s">
        <v>1</v>
      </c>
      <c r="B765" s="1" t="s">
        <v>18</v>
      </c>
      <c r="C765" s="1" t="s">
        <v>21</v>
      </c>
      <c r="D765" s="9">
        <v>45398</v>
      </c>
      <c r="E765" s="2">
        <v>20225.522061563508</v>
      </c>
      <c r="F765" s="6">
        <v>17209</v>
      </c>
    </row>
    <row r="766" spans="1:6" ht="20.25" customHeight="1" x14ac:dyDescent="0.25">
      <c r="A766" s="1" t="s">
        <v>3</v>
      </c>
      <c r="B766" s="1" t="s">
        <v>13</v>
      </c>
      <c r="C766" s="1" t="s">
        <v>21</v>
      </c>
      <c r="D766" s="9">
        <v>45398</v>
      </c>
      <c r="E766" s="2">
        <v>38096.830865752112</v>
      </c>
      <c r="F766" s="6">
        <v>31540</v>
      </c>
    </row>
    <row r="767" spans="1:6" ht="20.25" customHeight="1" x14ac:dyDescent="0.25">
      <c r="A767" s="1" t="s">
        <v>3</v>
      </c>
      <c r="B767" s="1" t="s">
        <v>11</v>
      </c>
      <c r="C767" s="1" t="s">
        <v>10</v>
      </c>
      <c r="D767" s="9">
        <v>45398</v>
      </c>
      <c r="E767" s="2">
        <v>18527.584127700433</v>
      </c>
      <c r="F767" s="6">
        <v>16132</v>
      </c>
    </row>
    <row r="768" spans="1:6" ht="20.25" customHeight="1" x14ac:dyDescent="0.25">
      <c r="A768" s="1" t="s">
        <v>1</v>
      </c>
      <c r="B768" s="1" t="s">
        <v>20</v>
      </c>
      <c r="C768" s="1" t="s">
        <v>15</v>
      </c>
      <c r="D768" s="9">
        <v>45398</v>
      </c>
      <c r="E768" s="2">
        <v>33454.914648278194</v>
      </c>
      <c r="F768" s="6">
        <v>27387</v>
      </c>
    </row>
    <row r="769" spans="1:6" ht="20.25" customHeight="1" x14ac:dyDescent="0.25">
      <c r="A769" s="1" t="s">
        <v>1</v>
      </c>
      <c r="B769" s="1" t="s">
        <v>11</v>
      </c>
      <c r="C769" s="1" t="s">
        <v>23</v>
      </c>
      <c r="D769" s="9">
        <v>45398</v>
      </c>
      <c r="E769" s="2">
        <v>39278.517491342682</v>
      </c>
      <c r="F769" s="6">
        <v>33622</v>
      </c>
    </row>
    <row r="770" spans="1:6" ht="20.25" customHeight="1" x14ac:dyDescent="0.25">
      <c r="A770" s="1" t="s">
        <v>1</v>
      </c>
      <c r="B770" s="1" t="s">
        <v>18</v>
      </c>
      <c r="C770" s="1" t="s">
        <v>10</v>
      </c>
      <c r="D770" s="9">
        <v>45398</v>
      </c>
      <c r="E770" s="2">
        <v>41032.456292473144</v>
      </c>
      <c r="F770" s="6">
        <v>35525</v>
      </c>
    </row>
    <row r="771" spans="1:6" ht="20.25" customHeight="1" x14ac:dyDescent="0.25">
      <c r="A771" s="1" t="s">
        <v>1</v>
      </c>
      <c r="B771" s="1" t="s">
        <v>19</v>
      </c>
      <c r="C771" s="1" t="s">
        <v>17</v>
      </c>
      <c r="D771" s="9">
        <v>45398</v>
      </c>
      <c r="E771" s="2">
        <v>23185.959477242955</v>
      </c>
      <c r="F771" s="6">
        <v>18441</v>
      </c>
    </row>
    <row r="772" spans="1:6" ht="20.25" customHeight="1" x14ac:dyDescent="0.25">
      <c r="A772" s="1" t="s">
        <v>1</v>
      </c>
      <c r="B772" s="1" t="s">
        <v>11</v>
      </c>
      <c r="C772" s="1" t="s">
        <v>17</v>
      </c>
      <c r="D772" s="9">
        <v>45398</v>
      </c>
      <c r="E772" s="2">
        <v>31061.87805467613</v>
      </c>
      <c r="F772" s="6">
        <v>25325</v>
      </c>
    </row>
    <row r="773" spans="1:6" ht="20.25" customHeight="1" x14ac:dyDescent="0.25">
      <c r="A773" s="1" t="s">
        <v>1</v>
      </c>
      <c r="B773" s="1" t="s">
        <v>22</v>
      </c>
      <c r="C773" s="1" t="s">
        <v>15</v>
      </c>
      <c r="D773" s="9">
        <v>45398</v>
      </c>
      <c r="E773" s="2">
        <v>18656.018657311808</v>
      </c>
      <c r="F773" s="6">
        <v>15812</v>
      </c>
    </row>
    <row r="774" spans="1:6" ht="20.25" customHeight="1" x14ac:dyDescent="0.25">
      <c r="A774" s="1" t="s">
        <v>1</v>
      </c>
      <c r="B774" s="1" t="s">
        <v>18</v>
      </c>
      <c r="C774" s="1" t="s">
        <v>23</v>
      </c>
      <c r="D774" s="9">
        <v>45398</v>
      </c>
      <c r="E774" s="2">
        <v>24882.141230797672</v>
      </c>
      <c r="F774" s="6">
        <v>20122</v>
      </c>
    </row>
    <row r="775" spans="1:6" ht="20.25" customHeight="1" x14ac:dyDescent="0.25">
      <c r="A775" s="1" t="s">
        <v>3</v>
      </c>
      <c r="B775" s="1" t="s">
        <v>22</v>
      </c>
      <c r="C775" s="1" t="s">
        <v>10</v>
      </c>
      <c r="D775" s="9">
        <v>45398</v>
      </c>
      <c r="E775" s="2">
        <v>27345.394500657596</v>
      </c>
      <c r="F775" s="6">
        <v>21352</v>
      </c>
    </row>
    <row r="776" spans="1:6" ht="20.25" customHeight="1" x14ac:dyDescent="0.25">
      <c r="A776" s="1" t="s">
        <v>1</v>
      </c>
      <c r="B776" s="1" t="s">
        <v>12</v>
      </c>
      <c r="C776" s="1" t="s">
        <v>21</v>
      </c>
      <c r="D776" s="9">
        <v>45396</v>
      </c>
      <c r="E776" s="2">
        <v>34257.190186358494</v>
      </c>
      <c r="F776" s="6">
        <v>29248</v>
      </c>
    </row>
    <row r="777" spans="1:6" ht="20.25" customHeight="1" x14ac:dyDescent="0.25">
      <c r="A777" s="1" t="s">
        <v>3</v>
      </c>
      <c r="B777" s="1" t="s">
        <v>13</v>
      </c>
      <c r="C777" s="1" t="s">
        <v>15</v>
      </c>
      <c r="D777" s="9">
        <v>45395</v>
      </c>
      <c r="E777" s="2">
        <v>33866.085124604033</v>
      </c>
      <c r="F777" s="6">
        <v>26565</v>
      </c>
    </row>
    <row r="778" spans="1:6" ht="20.25" customHeight="1" x14ac:dyDescent="0.25">
      <c r="A778" s="1" t="s">
        <v>1</v>
      </c>
      <c r="B778" s="1" t="s">
        <v>20</v>
      </c>
      <c r="C778" s="1" t="s">
        <v>15</v>
      </c>
      <c r="D778" s="9">
        <v>45394</v>
      </c>
      <c r="E778" s="2">
        <v>33074.419740912606</v>
      </c>
      <c r="F778" s="6">
        <v>27383</v>
      </c>
    </row>
    <row r="779" spans="1:6" ht="20.25" customHeight="1" x14ac:dyDescent="0.25">
      <c r="A779" s="1" t="s">
        <v>1</v>
      </c>
      <c r="B779" s="1" t="s">
        <v>11</v>
      </c>
      <c r="C779" s="1" t="s">
        <v>23</v>
      </c>
      <c r="D779" s="9">
        <v>45394</v>
      </c>
      <c r="E779" s="2">
        <v>40526.408383533919</v>
      </c>
      <c r="F779" s="6">
        <v>33618</v>
      </c>
    </row>
    <row r="780" spans="1:6" ht="20.25" customHeight="1" x14ac:dyDescent="0.25">
      <c r="A780" s="1" t="s">
        <v>1</v>
      </c>
      <c r="B780" s="1" t="s">
        <v>18</v>
      </c>
      <c r="C780" s="1" t="s">
        <v>10</v>
      </c>
      <c r="D780" s="9">
        <v>45394</v>
      </c>
      <c r="E780" s="2">
        <v>41559.867762892594</v>
      </c>
      <c r="F780" s="6">
        <v>35521</v>
      </c>
    </row>
    <row r="781" spans="1:6" ht="20.25" customHeight="1" x14ac:dyDescent="0.25">
      <c r="A781" s="1" t="s">
        <v>2</v>
      </c>
      <c r="B781" s="1" t="s">
        <v>19</v>
      </c>
      <c r="C781" s="1" t="s">
        <v>17</v>
      </c>
      <c r="D781" s="9">
        <v>45394</v>
      </c>
      <c r="E781" s="2">
        <v>37644.95255662698</v>
      </c>
      <c r="F781" s="6">
        <v>32966</v>
      </c>
    </row>
    <row r="782" spans="1:6" ht="20.25" customHeight="1" x14ac:dyDescent="0.25">
      <c r="A782" s="1" t="s">
        <v>1</v>
      </c>
      <c r="B782" s="1" t="s">
        <v>22</v>
      </c>
      <c r="C782" s="1" t="s">
        <v>21</v>
      </c>
      <c r="D782" s="9">
        <v>45393</v>
      </c>
      <c r="E782" s="2">
        <v>44154.646340841682</v>
      </c>
      <c r="F782" s="6">
        <v>33181</v>
      </c>
    </row>
    <row r="783" spans="1:6" ht="20.25" customHeight="1" x14ac:dyDescent="0.25">
      <c r="A783" s="1" t="s">
        <v>1</v>
      </c>
      <c r="B783" s="1" t="s">
        <v>12</v>
      </c>
      <c r="C783" s="1" t="s">
        <v>21</v>
      </c>
      <c r="D783" s="9">
        <v>45392</v>
      </c>
      <c r="E783" s="2">
        <v>34799.17241607052</v>
      </c>
      <c r="F783" s="6">
        <v>29244</v>
      </c>
    </row>
    <row r="784" spans="1:6" ht="20.25" customHeight="1" x14ac:dyDescent="0.25">
      <c r="A784" s="1" t="s">
        <v>2</v>
      </c>
      <c r="B784" s="1" t="s">
        <v>11</v>
      </c>
      <c r="C784" s="1" t="s">
        <v>17</v>
      </c>
      <c r="D784" s="9">
        <v>45391</v>
      </c>
      <c r="E784" s="2">
        <v>40401.993450145223</v>
      </c>
      <c r="F784" s="6">
        <v>32055</v>
      </c>
    </row>
    <row r="785" spans="1:6" ht="20.25" customHeight="1" x14ac:dyDescent="0.25">
      <c r="A785" s="1" t="s">
        <v>2</v>
      </c>
      <c r="B785" s="1" t="s">
        <v>19</v>
      </c>
      <c r="C785" s="1" t="s">
        <v>17</v>
      </c>
      <c r="D785" s="9">
        <v>45390</v>
      </c>
      <c r="E785" s="2">
        <v>40478.17044893861</v>
      </c>
      <c r="F785" s="6">
        <v>32962</v>
      </c>
    </row>
    <row r="786" spans="1:6" ht="20.25" customHeight="1" x14ac:dyDescent="0.25">
      <c r="A786" s="1" t="s">
        <v>3</v>
      </c>
      <c r="B786" s="1" t="s">
        <v>22</v>
      </c>
      <c r="C786" s="1" t="s">
        <v>21</v>
      </c>
      <c r="D786" s="9">
        <v>45389</v>
      </c>
      <c r="E786" s="2">
        <v>46950.071717336221</v>
      </c>
      <c r="F786" s="6">
        <v>39869</v>
      </c>
    </row>
    <row r="787" spans="1:6" ht="20.25" customHeight="1" x14ac:dyDescent="0.25">
      <c r="A787" s="1" t="s">
        <v>3</v>
      </c>
      <c r="B787" s="1" t="s">
        <v>13</v>
      </c>
      <c r="C787" s="1" t="s">
        <v>23</v>
      </c>
      <c r="D787" s="9">
        <v>45389</v>
      </c>
      <c r="E787" s="2">
        <v>34060.147437120657</v>
      </c>
      <c r="F787" s="6">
        <v>26633</v>
      </c>
    </row>
    <row r="788" spans="1:6" ht="20.25" customHeight="1" x14ac:dyDescent="0.25">
      <c r="A788" s="1" t="s">
        <v>3</v>
      </c>
      <c r="B788" s="1" t="s">
        <v>14</v>
      </c>
      <c r="C788" s="1" t="s">
        <v>23</v>
      </c>
      <c r="D788" s="9">
        <v>45388</v>
      </c>
      <c r="E788" s="2">
        <v>22613.626376251577</v>
      </c>
      <c r="F788" s="6">
        <v>19866</v>
      </c>
    </row>
    <row r="789" spans="1:6" ht="20.25" customHeight="1" x14ac:dyDescent="0.25">
      <c r="A789" s="1" t="s">
        <v>3</v>
      </c>
      <c r="B789" s="1" t="s">
        <v>13</v>
      </c>
      <c r="C789" s="1" t="s">
        <v>23</v>
      </c>
      <c r="D789" s="9">
        <v>45388</v>
      </c>
      <c r="E789" s="2">
        <v>38403.08096958742</v>
      </c>
      <c r="F789" s="6">
        <v>28721</v>
      </c>
    </row>
    <row r="790" spans="1:6" ht="20.25" customHeight="1" x14ac:dyDescent="0.25">
      <c r="A790" s="1" t="s">
        <v>1</v>
      </c>
      <c r="B790" s="1" t="s">
        <v>20</v>
      </c>
      <c r="C790" s="1" t="s">
        <v>10</v>
      </c>
      <c r="D790" s="9">
        <v>45387</v>
      </c>
      <c r="E790" s="2">
        <v>30143.121609490172</v>
      </c>
      <c r="F790" s="6">
        <v>23546</v>
      </c>
    </row>
    <row r="791" spans="1:6" ht="20.25" customHeight="1" x14ac:dyDescent="0.25">
      <c r="A791" s="1" t="s">
        <v>2</v>
      </c>
      <c r="B791" s="1" t="s">
        <v>11</v>
      </c>
      <c r="C791" s="1" t="s">
        <v>15</v>
      </c>
      <c r="D791" s="9">
        <v>45387</v>
      </c>
      <c r="E791" s="2">
        <v>28705.535110821056</v>
      </c>
      <c r="F791" s="6">
        <v>22519</v>
      </c>
    </row>
    <row r="792" spans="1:6" ht="20.25" customHeight="1" x14ac:dyDescent="0.25">
      <c r="A792" s="1" t="s">
        <v>3</v>
      </c>
      <c r="B792" s="1" t="s">
        <v>14</v>
      </c>
      <c r="C792" s="1" t="s">
        <v>23</v>
      </c>
      <c r="D792" s="9">
        <v>45387</v>
      </c>
      <c r="E792" s="2">
        <v>26438.126324943794</v>
      </c>
      <c r="F792" s="6">
        <v>20316</v>
      </c>
    </row>
    <row r="793" spans="1:6" ht="20.25" customHeight="1" x14ac:dyDescent="0.25">
      <c r="A793" s="1" t="s">
        <v>1</v>
      </c>
      <c r="B793" s="1" t="s">
        <v>14</v>
      </c>
      <c r="C793" s="1" t="s">
        <v>17</v>
      </c>
      <c r="D793" s="9">
        <v>45386</v>
      </c>
      <c r="E793" s="2">
        <v>20912.788506434903</v>
      </c>
      <c r="F793" s="6">
        <v>17940</v>
      </c>
    </row>
    <row r="794" spans="1:6" ht="20.25" customHeight="1" x14ac:dyDescent="0.25">
      <c r="A794" s="1" t="s">
        <v>1</v>
      </c>
      <c r="B794" s="1" t="s">
        <v>14</v>
      </c>
      <c r="C794" s="1" t="s">
        <v>21</v>
      </c>
      <c r="D794" s="9">
        <v>45386</v>
      </c>
      <c r="E794" s="2">
        <v>22141.6181861962</v>
      </c>
      <c r="F794" s="6">
        <v>18219</v>
      </c>
    </row>
    <row r="795" spans="1:6" ht="20.25" customHeight="1" x14ac:dyDescent="0.25">
      <c r="A795" s="1" t="s">
        <v>3</v>
      </c>
      <c r="B795" s="1" t="s">
        <v>20</v>
      </c>
      <c r="C795" s="1" t="s">
        <v>15</v>
      </c>
      <c r="D795" s="9">
        <v>45386</v>
      </c>
      <c r="E795" s="2">
        <v>37436.142685348503</v>
      </c>
      <c r="F795" s="6">
        <v>27811</v>
      </c>
    </row>
    <row r="796" spans="1:6" ht="20.25" customHeight="1" x14ac:dyDescent="0.25">
      <c r="A796" s="1" t="s">
        <v>1</v>
      </c>
      <c r="B796" s="1" t="s">
        <v>12</v>
      </c>
      <c r="C796" s="1" t="s">
        <v>21</v>
      </c>
      <c r="D796" s="9">
        <v>45386</v>
      </c>
      <c r="E796" s="2">
        <v>44474.893737017061</v>
      </c>
      <c r="F796" s="6">
        <v>37372</v>
      </c>
    </row>
    <row r="797" spans="1:6" ht="20.25" customHeight="1" x14ac:dyDescent="0.25">
      <c r="A797" s="1" t="s">
        <v>1</v>
      </c>
      <c r="B797" s="1" t="s">
        <v>11</v>
      </c>
      <c r="C797" s="1" t="s">
        <v>10</v>
      </c>
      <c r="D797" s="9">
        <v>45386</v>
      </c>
      <c r="E797" s="2">
        <v>34177.239736451047</v>
      </c>
      <c r="F797" s="6">
        <v>29428</v>
      </c>
    </row>
    <row r="798" spans="1:6" ht="20.25" customHeight="1" x14ac:dyDescent="0.25">
      <c r="A798" s="1" t="s">
        <v>1</v>
      </c>
      <c r="B798" s="1" t="s">
        <v>18</v>
      </c>
      <c r="C798" s="1" t="s">
        <v>21</v>
      </c>
      <c r="D798" s="9">
        <v>45386</v>
      </c>
      <c r="E798" s="2">
        <v>23435.642953224211</v>
      </c>
      <c r="F798" s="6">
        <v>19799</v>
      </c>
    </row>
    <row r="799" spans="1:6" ht="20.25" customHeight="1" x14ac:dyDescent="0.25">
      <c r="A799" s="1" t="s">
        <v>3</v>
      </c>
      <c r="B799" s="1" t="s">
        <v>13</v>
      </c>
      <c r="C799" s="1" t="s">
        <v>21</v>
      </c>
      <c r="D799" s="9">
        <v>45386</v>
      </c>
      <c r="E799" s="2">
        <v>40736.297107216</v>
      </c>
      <c r="F799" s="6">
        <v>34130</v>
      </c>
    </row>
    <row r="800" spans="1:6" ht="20.25" customHeight="1" x14ac:dyDescent="0.25">
      <c r="A800" s="1" t="s">
        <v>3</v>
      </c>
      <c r="B800" s="1" t="s">
        <v>11</v>
      </c>
      <c r="C800" s="1" t="s">
        <v>10</v>
      </c>
      <c r="D800" s="9">
        <v>45386</v>
      </c>
      <c r="E800" s="2">
        <v>21939.178552883084</v>
      </c>
      <c r="F800" s="6">
        <v>18722</v>
      </c>
    </row>
    <row r="801" spans="1:6" ht="20.25" customHeight="1" x14ac:dyDescent="0.25">
      <c r="A801" s="1" t="s">
        <v>3</v>
      </c>
      <c r="B801" s="1" t="s">
        <v>22</v>
      </c>
      <c r="C801" s="1" t="s">
        <v>21</v>
      </c>
      <c r="D801" s="9">
        <v>45385</v>
      </c>
      <c r="E801" s="2">
        <v>45664.624017090406</v>
      </c>
      <c r="F801" s="6">
        <v>39865</v>
      </c>
    </row>
    <row r="802" spans="1:6" ht="20.25" customHeight="1" x14ac:dyDescent="0.25">
      <c r="A802" s="1" t="s">
        <v>1</v>
      </c>
      <c r="B802" s="1" t="s">
        <v>22</v>
      </c>
      <c r="C802" s="1" t="s">
        <v>10</v>
      </c>
      <c r="D802" s="9">
        <v>45385</v>
      </c>
      <c r="E802" s="2">
        <v>40166.409805182535</v>
      </c>
      <c r="F802" s="6">
        <v>31069</v>
      </c>
    </row>
    <row r="803" spans="1:6" ht="20.25" customHeight="1" x14ac:dyDescent="0.25">
      <c r="A803" s="1" t="s">
        <v>1</v>
      </c>
      <c r="B803" s="1" t="s">
        <v>12</v>
      </c>
      <c r="C803" s="1" t="s">
        <v>17</v>
      </c>
      <c r="D803" s="9">
        <v>45385</v>
      </c>
      <c r="E803" s="2">
        <v>21404.101834113793</v>
      </c>
      <c r="F803" s="6">
        <v>17664</v>
      </c>
    </row>
    <row r="804" spans="1:6" ht="20.25" customHeight="1" x14ac:dyDescent="0.25">
      <c r="A804" s="1" t="s">
        <v>3</v>
      </c>
      <c r="B804" s="1" t="s">
        <v>14</v>
      </c>
      <c r="C804" s="1" t="s">
        <v>23</v>
      </c>
      <c r="D804" s="9">
        <v>45384</v>
      </c>
      <c r="E804" s="2">
        <v>24048.441905315016</v>
      </c>
      <c r="F804" s="6">
        <v>19862</v>
      </c>
    </row>
    <row r="805" spans="1:6" ht="20.25" customHeight="1" x14ac:dyDescent="0.25">
      <c r="A805" s="1" t="s">
        <v>1</v>
      </c>
      <c r="B805" s="1" t="s">
        <v>12</v>
      </c>
      <c r="C805" s="1" t="s">
        <v>21</v>
      </c>
      <c r="D805" s="9">
        <v>45384</v>
      </c>
      <c r="E805" s="2">
        <v>36412.566609836671</v>
      </c>
      <c r="F805" s="6">
        <v>31838</v>
      </c>
    </row>
    <row r="806" spans="1:6" ht="20.25" customHeight="1" x14ac:dyDescent="0.25">
      <c r="A806" s="1" t="s">
        <v>3</v>
      </c>
      <c r="B806" s="1" t="s">
        <v>22</v>
      </c>
      <c r="C806" s="1" t="s">
        <v>21</v>
      </c>
      <c r="D806" s="9">
        <v>45383</v>
      </c>
      <c r="E806" s="2">
        <v>27168.542849213369</v>
      </c>
      <c r="F806" s="6">
        <v>23574</v>
      </c>
    </row>
    <row r="807" spans="1:6" ht="20.25" customHeight="1" x14ac:dyDescent="0.25">
      <c r="A807" s="1" t="s">
        <v>2</v>
      </c>
      <c r="B807" s="1" t="s">
        <v>11</v>
      </c>
      <c r="C807" s="1" t="s">
        <v>15</v>
      </c>
      <c r="D807" s="9">
        <v>45383</v>
      </c>
      <c r="E807" s="2">
        <v>45553.779472212707</v>
      </c>
      <c r="F807" s="6">
        <v>35463</v>
      </c>
    </row>
    <row r="808" spans="1:6" ht="20.25" customHeight="1" x14ac:dyDescent="0.25">
      <c r="A808" s="1" t="s">
        <v>1</v>
      </c>
      <c r="B808" s="1" t="s">
        <v>19</v>
      </c>
      <c r="C808" s="1" t="s">
        <v>21</v>
      </c>
      <c r="D808" s="9">
        <v>45382</v>
      </c>
      <c r="E808" s="2">
        <v>27021.646548282944</v>
      </c>
      <c r="F808" s="6">
        <v>20039</v>
      </c>
    </row>
    <row r="809" spans="1:6" ht="20.25" customHeight="1" x14ac:dyDescent="0.25">
      <c r="A809" s="1" t="s">
        <v>1</v>
      </c>
      <c r="B809" s="1" t="s">
        <v>20</v>
      </c>
      <c r="C809" s="1" t="s">
        <v>15</v>
      </c>
      <c r="D809" s="9">
        <v>45382</v>
      </c>
      <c r="E809" s="2">
        <v>36658.244622728336</v>
      </c>
      <c r="F809" s="6">
        <v>29973</v>
      </c>
    </row>
    <row r="810" spans="1:6" ht="20.25" customHeight="1" x14ac:dyDescent="0.25">
      <c r="A810" s="1" t="s">
        <v>1</v>
      </c>
      <c r="B810" s="1" t="s">
        <v>11</v>
      </c>
      <c r="C810" s="1" t="s">
        <v>23</v>
      </c>
      <c r="D810" s="9">
        <v>45382</v>
      </c>
      <c r="E810" s="2">
        <v>43847.663443846192</v>
      </c>
      <c r="F810" s="6">
        <v>36208</v>
      </c>
    </row>
    <row r="811" spans="1:6" ht="20.25" customHeight="1" x14ac:dyDescent="0.25">
      <c r="A811" s="1" t="s">
        <v>1</v>
      </c>
      <c r="B811" s="1" t="s">
        <v>18</v>
      </c>
      <c r="C811" s="1" t="s">
        <v>10</v>
      </c>
      <c r="D811" s="9">
        <v>45382</v>
      </c>
      <c r="E811" s="2">
        <v>43929.236473803066</v>
      </c>
      <c r="F811" s="6">
        <v>38111</v>
      </c>
    </row>
    <row r="812" spans="1:6" ht="20.25" customHeight="1" x14ac:dyDescent="0.25">
      <c r="A812" s="1" t="s">
        <v>2</v>
      </c>
      <c r="B812" s="1" t="s">
        <v>19</v>
      </c>
      <c r="C812" s="1" t="s">
        <v>17</v>
      </c>
      <c r="D812" s="9">
        <v>45382</v>
      </c>
      <c r="E812" s="2">
        <v>41663.801811136764</v>
      </c>
      <c r="F812" s="6">
        <v>35556</v>
      </c>
    </row>
    <row r="813" spans="1:6" ht="20.25" customHeight="1" x14ac:dyDescent="0.25">
      <c r="A813" s="1" t="s">
        <v>1</v>
      </c>
      <c r="B813" s="1" t="s">
        <v>20</v>
      </c>
      <c r="C813" s="1" t="s">
        <v>23</v>
      </c>
      <c r="D813" s="9">
        <v>45380</v>
      </c>
      <c r="E813" s="2">
        <v>28295.129698809775</v>
      </c>
      <c r="F813" s="6">
        <v>23165</v>
      </c>
    </row>
    <row r="814" spans="1:6" ht="20.25" customHeight="1" x14ac:dyDescent="0.25">
      <c r="A814" s="1" t="s">
        <v>1</v>
      </c>
      <c r="B814" s="1" t="s">
        <v>12</v>
      </c>
      <c r="C814" s="1" t="s">
        <v>21</v>
      </c>
      <c r="D814" s="9">
        <v>45380</v>
      </c>
      <c r="E814" s="2">
        <v>39357.200927917773</v>
      </c>
      <c r="F814" s="6">
        <v>31834</v>
      </c>
    </row>
    <row r="815" spans="1:6" ht="20.25" customHeight="1" x14ac:dyDescent="0.25">
      <c r="A815" s="1" t="s">
        <v>3</v>
      </c>
      <c r="B815" s="1" t="s">
        <v>22</v>
      </c>
      <c r="C815" s="1" t="s">
        <v>21</v>
      </c>
      <c r="D815" s="9">
        <v>45379</v>
      </c>
      <c r="E815" s="2">
        <v>26819.791545758166</v>
      </c>
      <c r="F815" s="6">
        <v>23570</v>
      </c>
    </row>
    <row r="816" spans="1:6" ht="20.25" customHeight="1" x14ac:dyDescent="0.25">
      <c r="A816" s="1" t="s">
        <v>1</v>
      </c>
      <c r="B816" s="1" t="s">
        <v>18</v>
      </c>
      <c r="C816" s="1" t="s">
        <v>15</v>
      </c>
      <c r="D816" s="9">
        <v>45379</v>
      </c>
      <c r="E816" s="2">
        <v>38705.025841564595</v>
      </c>
      <c r="F816" s="6">
        <v>32584</v>
      </c>
    </row>
    <row r="817" spans="1:6" ht="20.25" customHeight="1" x14ac:dyDescent="0.25">
      <c r="A817" s="1" t="s">
        <v>3</v>
      </c>
      <c r="B817" s="1" t="s">
        <v>20</v>
      </c>
      <c r="C817" s="1" t="s">
        <v>17</v>
      </c>
      <c r="D817" s="9">
        <v>45379</v>
      </c>
      <c r="E817" s="2">
        <v>31238.460678231764</v>
      </c>
      <c r="F817" s="6">
        <v>25182</v>
      </c>
    </row>
    <row r="818" spans="1:6" ht="20.25" customHeight="1" x14ac:dyDescent="0.25">
      <c r="A818" s="1" t="s">
        <v>3</v>
      </c>
      <c r="B818" s="1" t="s">
        <v>16</v>
      </c>
      <c r="C818" s="1" t="s">
        <v>21</v>
      </c>
      <c r="D818" s="9">
        <v>45379</v>
      </c>
      <c r="E818" s="2">
        <v>29942.613901528763</v>
      </c>
      <c r="F818" s="6">
        <v>26239</v>
      </c>
    </row>
    <row r="819" spans="1:6" ht="20.25" customHeight="1" x14ac:dyDescent="0.25">
      <c r="A819" s="1" t="s">
        <v>1</v>
      </c>
      <c r="B819" s="1" t="s">
        <v>13</v>
      </c>
      <c r="C819" s="1" t="s">
        <v>15</v>
      </c>
      <c r="D819" s="9">
        <v>45379</v>
      </c>
      <c r="E819" s="2">
        <v>25708.575917681857</v>
      </c>
      <c r="F819" s="6">
        <v>20775</v>
      </c>
    </row>
    <row r="820" spans="1:6" ht="20.25" customHeight="1" x14ac:dyDescent="0.25">
      <c r="A820" s="1" t="s">
        <v>1</v>
      </c>
      <c r="B820" s="1" t="s">
        <v>19</v>
      </c>
      <c r="C820" s="1" t="s">
        <v>21</v>
      </c>
      <c r="D820" s="9">
        <v>45379</v>
      </c>
      <c r="E820" s="2">
        <v>45297.293661571784</v>
      </c>
      <c r="F820" s="6">
        <v>37918</v>
      </c>
    </row>
    <row r="821" spans="1:6" ht="20.25" customHeight="1" x14ac:dyDescent="0.25">
      <c r="A821" s="1" t="s">
        <v>1</v>
      </c>
      <c r="B821" s="1" t="s">
        <v>19</v>
      </c>
      <c r="C821" s="1" t="s">
        <v>17</v>
      </c>
      <c r="D821" s="9">
        <v>45379</v>
      </c>
      <c r="E821" s="2">
        <v>43472.571815480303</v>
      </c>
      <c r="F821" s="6">
        <v>35429</v>
      </c>
    </row>
    <row r="822" spans="1:6" ht="20.25" customHeight="1" x14ac:dyDescent="0.25">
      <c r="A822" s="1" t="s">
        <v>1</v>
      </c>
      <c r="B822" s="1" t="s">
        <v>19</v>
      </c>
      <c r="C822" s="1" t="s">
        <v>15</v>
      </c>
      <c r="D822" s="9">
        <v>45378</v>
      </c>
      <c r="E822" s="2">
        <v>42013.623200436581</v>
      </c>
      <c r="F822" s="6">
        <v>33669</v>
      </c>
    </row>
    <row r="823" spans="1:6" ht="20.25" customHeight="1" x14ac:dyDescent="0.25">
      <c r="A823" s="1" t="s">
        <v>1</v>
      </c>
      <c r="B823" s="1" t="s">
        <v>14</v>
      </c>
      <c r="C823" s="1" t="s">
        <v>21</v>
      </c>
      <c r="D823" s="9">
        <v>45378</v>
      </c>
      <c r="E823" s="2">
        <v>41593.546487163403</v>
      </c>
      <c r="F823" s="6">
        <v>34770</v>
      </c>
    </row>
    <row r="824" spans="1:6" ht="20.25" customHeight="1" x14ac:dyDescent="0.25">
      <c r="A824" s="1" t="s">
        <v>1</v>
      </c>
      <c r="B824" s="1" t="s">
        <v>12</v>
      </c>
      <c r="C824" s="1" t="s">
        <v>10</v>
      </c>
      <c r="D824" s="9">
        <v>45378</v>
      </c>
      <c r="E824" s="2">
        <v>32247.355477827346</v>
      </c>
      <c r="F824" s="6">
        <v>25763</v>
      </c>
    </row>
    <row r="825" spans="1:6" ht="20.25" customHeight="1" x14ac:dyDescent="0.25">
      <c r="A825" s="1" t="s">
        <v>2</v>
      </c>
      <c r="B825" s="1" t="s">
        <v>19</v>
      </c>
      <c r="C825" s="1" t="s">
        <v>17</v>
      </c>
      <c r="D825" s="9">
        <v>45378</v>
      </c>
      <c r="E825" s="2">
        <v>43879.798818848598</v>
      </c>
      <c r="F825" s="6">
        <v>35552</v>
      </c>
    </row>
    <row r="826" spans="1:6" ht="20.25" customHeight="1" x14ac:dyDescent="0.25">
      <c r="A826" s="1" t="s">
        <v>3</v>
      </c>
      <c r="B826" s="1" t="s">
        <v>22</v>
      </c>
      <c r="C826" s="1" t="s">
        <v>21</v>
      </c>
      <c r="D826" s="9">
        <v>45377</v>
      </c>
      <c r="E826" s="2">
        <v>48563.292981140577</v>
      </c>
      <c r="F826" s="6">
        <v>42459</v>
      </c>
    </row>
    <row r="827" spans="1:6" ht="20.25" customHeight="1" x14ac:dyDescent="0.25">
      <c r="A827" s="1" t="s">
        <v>1</v>
      </c>
      <c r="B827" s="1" t="s">
        <v>20</v>
      </c>
      <c r="C827" s="1" t="s">
        <v>23</v>
      </c>
      <c r="D827" s="9">
        <v>45376</v>
      </c>
      <c r="E827" s="2">
        <v>27060.638424618395</v>
      </c>
      <c r="F827" s="6">
        <v>23161</v>
      </c>
    </row>
    <row r="828" spans="1:6" ht="20.25" customHeight="1" x14ac:dyDescent="0.25">
      <c r="A828" s="1" t="s">
        <v>3</v>
      </c>
      <c r="B828" s="1" t="s">
        <v>14</v>
      </c>
      <c r="C828" s="1" t="s">
        <v>23</v>
      </c>
      <c r="D828" s="9">
        <v>45376</v>
      </c>
      <c r="E828" s="2">
        <v>25432.83339473938</v>
      </c>
      <c r="F828" s="6">
        <v>22456</v>
      </c>
    </row>
    <row r="829" spans="1:6" ht="20.25" customHeight="1" x14ac:dyDescent="0.25">
      <c r="A829" s="1" t="s">
        <v>1</v>
      </c>
      <c r="B829" s="1" t="s">
        <v>18</v>
      </c>
      <c r="C829" s="1" t="s">
        <v>15</v>
      </c>
      <c r="D829" s="9">
        <v>45375</v>
      </c>
      <c r="E829" s="2">
        <v>38485.570660071833</v>
      </c>
      <c r="F829" s="6">
        <v>32580</v>
      </c>
    </row>
    <row r="830" spans="1:6" ht="20.25" customHeight="1" x14ac:dyDescent="0.25">
      <c r="A830" s="1" t="s">
        <v>3</v>
      </c>
      <c r="B830" s="1" t="s">
        <v>20</v>
      </c>
      <c r="C830" s="1" t="s">
        <v>17</v>
      </c>
      <c r="D830" s="9">
        <v>45375</v>
      </c>
      <c r="E830" s="2">
        <v>29792.542259977181</v>
      </c>
      <c r="F830" s="6">
        <v>25178</v>
      </c>
    </row>
    <row r="831" spans="1:6" ht="20.25" customHeight="1" x14ac:dyDescent="0.25">
      <c r="A831" s="1" t="s">
        <v>3</v>
      </c>
      <c r="B831" s="1" t="s">
        <v>16</v>
      </c>
      <c r="C831" s="1" t="s">
        <v>21</v>
      </c>
      <c r="D831" s="9">
        <v>45375</v>
      </c>
      <c r="E831" s="2">
        <v>32103.48944105368</v>
      </c>
      <c r="F831" s="6">
        <v>26235</v>
      </c>
    </row>
    <row r="832" spans="1:6" ht="20.25" customHeight="1" x14ac:dyDescent="0.25">
      <c r="A832" s="1" t="s">
        <v>1</v>
      </c>
      <c r="B832" s="1" t="s">
        <v>11</v>
      </c>
      <c r="C832" s="1" t="s">
        <v>15</v>
      </c>
      <c r="D832" s="9">
        <v>45375</v>
      </c>
      <c r="E832" s="2">
        <v>25077.106653203125</v>
      </c>
      <c r="F832" s="6">
        <v>19758</v>
      </c>
    </row>
    <row r="833" spans="1:6" ht="20.25" customHeight="1" x14ac:dyDescent="0.25">
      <c r="A833" s="1" t="s">
        <v>3</v>
      </c>
      <c r="B833" s="1" t="s">
        <v>18</v>
      </c>
      <c r="C833" s="1" t="s">
        <v>15</v>
      </c>
      <c r="D833" s="9">
        <v>45375</v>
      </c>
      <c r="E833" s="2">
        <v>40308.408798387369</v>
      </c>
      <c r="F833" s="6">
        <v>31851</v>
      </c>
    </row>
    <row r="834" spans="1:6" ht="20.25" customHeight="1" x14ac:dyDescent="0.25">
      <c r="A834" s="1" t="s">
        <v>1</v>
      </c>
      <c r="B834" s="1" t="s">
        <v>19</v>
      </c>
      <c r="C834" s="1" t="s">
        <v>15</v>
      </c>
      <c r="D834" s="9">
        <v>45374</v>
      </c>
      <c r="E834" s="2">
        <v>40978.158526358959</v>
      </c>
      <c r="F834" s="6">
        <v>33665</v>
      </c>
    </row>
    <row r="835" spans="1:6" ht="20.25" customHeight="1" x14ac:dyDescent="0.25">
      <c r="A835" s="1" t="s">
        <v>1</v>
      </c>
      <c r="B835" s="1" t="s">
        <v>14</v>
      </c>
      <c r="C835" s="1" t="s">
        <v>21</v>
      </c>
      <c r="D835" s="9">
        <v>45374</v>
      </c>
      <c r="E835" s="2">
        <v>41143.671779324191</v>
      </c>
      <c r="F835" s="6">
        <v>34766</v>
      </c>
    </row>
    <row r="836" spans="1:6" ht="20.25" customHeight="1" x14ac:dyDescent="0.25">
      <c r="A836" s="1" t="s">
        <v>1</v>
      </c>
      <c r="B836" s="1" t="s">
        <v>12</v>
      </c>
      <c r="C836" s="1" t="s">
        <v>10</v>
      </c>
      <c r="D836" s="9">
        <v>45374</v>
      </c>
      <c r="E836" s="2">
        <v>30829.6296285809</v>
      </c>
      <c r="F836" s="6">
        <v>25759</v>
      </c>
    </row>
    <row r="837" spans="1:6" ht="20.25" customHeight="1" x14ac:dyDescent="0.25">
      <c r="A837" s="1" t="s">
        <v>1</v>
      </c>
      <c r="B837" s="1" t="s">
        <v>9</v>
      </c>
      <c r="C837" s="1" t="s">
        <v>23</v>
      </c>
      <c r="D837" s="9">
        <v>45374</v>
      </c>
      <c r="E837" s="2">
        <v>37164.960302308267</v>
      </c>
      <c r="F837" s="6">
        <v>29587</v>
      </c>
    </row>
    <row r="838" spans="1:6" ht="20.25" customHeight="1" x14ac:dyDescent="0.25">
      <c r="A838" s="1" t="s">
        <v>1</v>
      </c>
      <c r="B838" s="1" t="s">
        <v>11</v>
      </c>
      <c r="C838" s="1" t="s">
        <v>17</v>
      </c>
      <c r="D838" s="9">
        <v>45373</v>
      </c>
      <c r="E838" s="2">
        <v>49221.400274585198</v>
      </c>
      <c r="F838" s="6">
        <v>38131</v>
      </c>
    </row>
    <row r="839" spans="1:6" ht="20.25" customHeight="1" x14ac:dyDescent="0.25">
      <c r="A839" s="1" t="s">
        <v>1</v>
      </c>
      <c r="B839" s="1" t="s">
        <v>18</v>
      </c>
      <c r="C839" s="1" t="s">
        <v>21</v>
      </c>
      <c r="D839" s="9">
        <v>45373</v>
      </c>
      <c r="E839" s="2">
        <v>27630.997051261489</v>
      </c>
      <c r="F839" s="6">
        <v>22331</v>
      </c>
    </row>
    <row r="840" spans="1:6" ht="20.25" customHeight="1" x14ac:dyDescent="0.25">
      <c r="A840" s="1" t="s">
        <v>1</v>
      </c>
      <c r="B840" s="1" t="s">
        <v>18</v>
      </c>
      <c r="C840" s="1" t="s">
        <v>10</v>
      </c>
      <c r="D840" s="9">
        <v>45373</v>
      </c>
      <c r="E840" s="2">
        <v>34394.533586584919</v>
      </c>
      <c r="F840" s="6">
        <v>25410</v>
      </c>
    </row>
    <row r="841" spans="1:6" ht="20.25" customHeight="1" x14ac:dyDescent="0.25">
      <c r="A841" s="1" t="s">
        <v>3</v>
      </c>
      <c r="B841" s="1" t="s">
        <v>22</v>
      </c>
      <c r="C841" s="1" t="s">
        <v>21</v>
      </c>
      <c r="D841" s="9">
        <v>45373</v>
      </c>
      <c r="E841" s="2">
        <v>49630.38800085082</v>
      </c>
      <c r="F841" s="6">
        <v>42455</v>
      </c>
    </row>
    <row r="842" spans="1:6" ht="20.25" customHeight="1" x14ac:dyDescent="0.25">
      <c r="A842" s="1" t="s">
        <v>1</v>
      </c>
      <c r="B842" s="1" t="s">
        <v>16</v>
      </c>
      <c r="C842" s="1" t="s">
        <v>15</v>
      </c>
      <c r="D842" s="9">
        <v>45372</v>
      </c>
      <c r="E842" s="2">
        <v>47082.538915413337</v>
      </c>
      <c r="F842" s="6">
        <v>36900</v>
      </c>
    </row>
    <row r="843" spans="1:6" ht="20.25" customHeight="1" x14ac:dyDescent="0.25">
      <c r="A843" s="1" t="s">
        <v>2</v>
      </c>
      <c r="B843" s="1" t="s">
        <v>14</v>
      </c>
      <c r="C843" s="1" t="s">
        <v>17</v>
      </c>
      <c r="D843" s="9">
        <v>45372</v>
      </c>
      <c r="E843" s="2">
        <v>28767.35312843612</v>
      </c>
      <c r="F843" s="6">
        <v>22501</v>
      </c>
    </row>
    <row r="844" spans="1:6" ht="20.25" customHeight="1" x14ac:dyDescent="0.25">
      <c r="A844" s="1" t="s">
        <v>2</v>
      </c>
      <c r="B844" s="1" t="s">
        <v>18</v>
      </c>
      <c r="C844" s="1" t="s">
        <v>15</v>
      </c>
      <c r="D844" s="9">
        <v>45372</v>
      </c>
      <c r="E844" s="2">
        <v>31027.004750473654</v>
      </c>
      <c r="F844" s="6">
        <v>25027</v>
      </c>
    </row>
    <row r="845" spans="1:6" ht="20.25" customHeight="1" x14ac:dyDescent="0.25">
      <c r="A845" s="1" t="s">
        <v>3</v>
      </c>
      <c r="B845" s="1" t="s">
        <v>18</v>
      </c>
      <c r="C845" s="1" t="s">
        <v>15</v>
      </c>
      <c r="D845" s="9">
        <v>45372</v>
      </c>
      <c r="E845" s="2">
        <v>29232.584556750557</v>
      </c>
      <c r="F845" s="6">
        <v>23368</v>
      </c>
    </row>
    <row r="846" spans="1:6" ht="20.25" customHeight="1" x14ac:dyDescent="0.25">
      <c r="A846" s="1" t="s">
        <v>3</v>
      </c>
      <c r="B846" s="1" t="s">
        <v>14</v>
      </c>
      <c r="C846" s="1" t="s">
        <v>23</v>
      </c>
      <c r="D846" s="9">
        <v>45372</v>
      </c>
      <c r="E846" s="2">
        <v>27384.750914814635</v>
      </c>
      <c r="F846" s="6">
        <v>22452</v>
      </c>
    </row>
    <row r="847" spans="1:6" ht="20.25" customHeight="1" x14ac:dyDescent="0.25">
      <c r="A847" s="1" t="s">
        <v>1</v>
      </c>
      <c r="B847" s="1" t="s">
        <v>13</v>
      </c>
      <c r="C847" s="1" t="s">
        <v>17</v>
      </c>
      <c r="D847" s="9">
        <v>45371</v>
      </c>
      <c r="E847" s="2">
        <v>24234.495258935647</v>
      </c>
      <c r="F847" s="6">
        <v>20299</v>
      </c>
    </row>
    <row r="848" spans="1:6" ht="20.25" customHeight="1" x14ac:dyDescent="0.25">
      <c r="A848" s="1" t="s">
        <v>1</v>
      </c>
      <c r="B848" s="1" t="s">
        <v>22</v>
      </c>
      <c r="C848" s="1" t="s">
        <v>10</v>
      </c>
      <c r="D848" s="9">
        <v>45371</v>
      </c>
      <c r="E848" s="2">
        <v>26719.457860429025</v>
      </c>
      <c r="F848" s="6">
        <v>21319</v>
      </c>
    </row>
    <row r="849" spans="1:6" ht="20.25" customHeight="1" x14ac:dyDescent="0.25">
      <c r="A849" s="1" t="s">
        <v>3</v>
      </c>
      <c r="B849" s="1" t="s">
        <v>9</v>
      </c>
      <c r="C849" s="1" t="s">
        <v>21</v>
      </c>
      <c r="D849" s="9">
        <v>45371</v>
      </c>
      <c r="E849" s="2">
        <v>29101.419950952743</v>
      </c>
      <c r="F849" s="6">
        <v>23477</v>
      </c>
    </row>
    <row r="850" spans="1:6" ht="20.25" customHeight="1" x14ac:dyDescent="0.25">
      <c r="A850" s="1" t="s">
        <v>3</v>
      </c>
      <c r="B850" s="1" t="s">
        <v>22</v>
      </c>
      <c r="C850" s="1" t="s">
        <v>21</v>
      </c>
      <c r="D850" s="9">
        <v>45371</v>
      </c>
      <c r="E850" s="2">
        <v>29514.031560748812</v>
      </c>
      <c r="F850" s="6">
        <v>26164</v>
      </c>
    </row>
    <row r="851" spans="1:6" ht="20.25" customHeight="1" x14ac:dyDescent="0.25">
      <c r="A851" s="1" t="s">
        <v>1</v>
      </c>
      <c r="B851" s="1" t="s">
        <v>9</v>
      </c>
      <c r="C851" s="1" t="s">
        <v>21</v>
      </c>
      <c r="D851" s="9">
        <v>45369</v>
      </c>
      <c r="E851" s="2">
        <v>44405.017486190809</v>
      </c>
      <c r="F851" s="6">
        <v>38340</v>
      </c>
    </row>
    <row r="852" spans="1:6" ht="20.25" customHeight="1" x14ac:dyDescent="0.25">
      <c r="A852" s="1" t="s">
        <v>1</v>
      </c>
      <c r="B852" s="1" t="s">
        <v>20</v>
      </c>
      <c r="C852" s="1" t="s">
        <v>10</v>
      </c>
      <c r="D852" s="9">
        <v>45369</v>
      </c>
      <c r="E852" s="2">
        <v>33714.692944612951</v>
      </c>
      <c r="F852" s="6">
        <v>27489</v>
      </c>
    </row>
    <row r="853" spans="1:6" ht="20.25" customHeight="1" x14ac:dyDescent="0.25">
      <c r="A853" s="1" t="s">
        <v>1</v>
      </c>
      <c r="B853" s="1" t="s">
        <v>18</v>
      </c>
      <c r="C853" s="1" t="s">
        <v>10</v>
      </c>
      <c r="D853" s="9">
        <v>45369</v>
      </c>
      <c r="E853" s="2">
        <v>27560.120618898934</v>
      </c>
      <c r="F853" s="6">
        <v>21908</v>
      </c>
    </row>
    <row r="854" spans="1:6" ht="20.25" customHeight="1" x14ac:dyDescent="0.25">
      <c r="A854" s="1" t="s">
        <v>2</v>
      </c>
      <c r="B854" s="1" t="s">
        <v>20</v>
      </c>
      <c r="C854" s="1" t="s">
        <v>15</v>
      </c>
      <c r="D854" s="9">
        <v>45369</v>
      </c>
      <c r="E854" s="2">
        <v>42089.344048721359</v>
      </c>
      <c r="F854" s="6">
        <v>32477</v>
      </c>
    </row>
    <row r="855" spans="1:6" ht="20.25" customHeight="1" x14ac:dyDescent="0.25">
      <c r="A855" s="1" t="s">
        <v>3</v>
      </c>
      <c r="B855" s="1" t="s">
        <v>14</v>
      </c>
      <c r="C855" s="1" t="s">
        <v>23</v>
      </c>
      <c r="D855" s="9">
        <v>45369</v>
      </c>
      <c r="E855" s="2">
        <v>27289.943693221277</v>
      </c>
      <c r="F855" s="6">
        <v>21525</v>
      </c>
    </row>
    <row r="856" spans="1:6" ht="20.25" customHeight="1" x14ac:dyDescent="0.25">
      <c r="A856" s="1" t="s">
        <v>3</v>
      </c>
      <c r="B856" s="1" t="s">
        <v>11</v>
      </c>
      <c r="C856" s="1" t="s">
        <v>21</v>
      </c>
      <c r="D856" s="9">
        <v>45369</v>
      </c>
      <c r="E856" s="2">
        <v>44066.010078947234</v>
      </c>
      <c r="F856" s="6">
        <v>34900</v>
      </c>
    </row>
    <row r="857" spans="1:6" ht="20.25" customHeight="1" x14ac:dyDescent="0.25">
      <c r="A857" s="1" t="s">
        <v>3</v>
      </c>
      <c r="B857" s="1" t="s">
        <v>16</v>
      </c>
      <c r="C857" s="1" t="s">
        <v>23</v>
      </c>
      <c r="D857" s="9">
        <v>45369</v>
      </c>
      <c r="E857" s="2">
        <v>42021.922852508935</v>
      </c>
      <c r="F857" s="6">
        <v>33318</v>
      </c>
    </row>
    <row r="858" spans="1:6" ht="20.25" customHeight="1" x14ac:dyDescent="0.25">
      <c r="A858" s="1" t="s">
        <v>1</v>
      </c>
      <c r="B858" s="1" t="s">
        <v>19</v>
      </c>
      <c r="C858" s="1" t="s">
        <v>21</v>
      </c>
      <c r="D858" s="9">
        <v>45368</v>
      </c>
      <c r="E858" s="2">
        <v>24143.28998695243</v>
      </c>
      <c r="F858" s="6">
        <v>19295</v>
      </c>
    </row>
    <row r="859" spans="1:6" ht="20.25" customHeight="1" x14ac:dyDescent="0.25">
      <c r="A859" s="1" t="s">
        <v>1</v>
      </c>
      <c r="B859" s="1" t="s">
        <v>12</v>
      </c>
      <c r="C859" s="1" t="s">
        <v>10</v>
      </c>
      <c r="D859" s="9">
        <v>45368</v>
      </c>
      <c r="E859" s="2">
        <v>48572.229577738202</v>
      </c>
      <c r="F859" s="6">
        <v>36250</v>
      </c>
    </row>
    <row r="860" spans="1:6" ht="20.25" customHeight="1" x14ac:dyDescent="0.25">
      <c r="A860" s="1" t="s">
        <v>3</v>
      </c>
      <c r="B860" s="1" t="s">
        <v>19</v>
      </c>
      <c r="C860" s="1" t="s">
        <v>10</v>
      </c>
      <c r="D860" s="9">
        <v>45368</v>
      </c>
      <c r="E860" s="2">
        <v>19879.414577449952</v>
      </c>
      <c r="F860" s="6">
        <v>17007</v>
      </c>
    </row>
    <row r="861" spans="1:6" ht="20.25" customHeight="1" x14ac:dyDescent="0.25">
      <c r="A861" s="1" t="s">
        <v>3</v>
      </c>
      <c r="B861" s="1" t="s">
        <v>19</v>
      </c>
      <c r="C861" s="1" t="s">
        <v>10</v>
      </c>
      <c r="D861" s="9">
        <v>45368</v>
      </c>
      <c r="E861" s="2">
        <v>37488.355429493284</v>
      </c>
      <c r="F861" s="6">
        <v>29153</v>
      </c>
    </row>
    <row r="862" spans="1:6" ht="20.25" customHeight="1" x14ac:dyDescent="0.25">
      <c r="A862" s="1" t="s">
        <v>3</v>
      </c>
      <c r="B862" s="1" t="s">
        <v>9</v>
      </c>
      <c r="C862" s="1" t="s">
        <v>23</v>
      </c>
      <c r="D862" s="9">
        <v>45368</v>
      </c>
      <c r="E862" s="2">
        <v>38476.856396289579</v>
      </c>
      <c r="F862" s="6">
        <v>31619</v>
      </c>
    </row>
    <row r="863" spans="1:6" ht="20.25" customHeight="1" x14ac:dyDescent="0.25">
      <c r="A863" s="1" t="s">
        <v>1</v>
      </c>
      <c r="B863" s="1" t="s">
        <v>20</v>
      </c>
      <c r="C863" s="1" t="s">
        <v>23</v>
      </c>
      <c r="D863" s="9">
        <v>45368</v>
      </c>
      <c r="E863" s="2">
        <v>31566.39930883648</v>
      </c>
      <c r="F863" s="6">
        <v>25755</v>
      </c>
    </row>
    <row r="864" spans="1:6" ht="20.25" customHeight="1" x14ac:dyDescent="0.25">
      <c r="A864" s="1" t="s">
        <v>3</v>
      </c>
      <c r="B864" s="1" t="s">
        <v>22</v>
      </c>
      <c r="C864" s="1" t="s">
        <v>21</v>
      </c>
      <c r="D864" s="9">
        <v>45367</v>
      </c>
      <c r="E864" s="2">
        <v>30794.222709555117</v>
      </c>
      <c r="F864" s="6">
        <v>26160</v>
      </c>
    </row>
    <row r="865" spans="1:6" ht="20.25" customHeight="1" x14ac:dyDescent="0.25">
      <c r="A865" s="1" t="s">
        <v>1</v>
      </c>
      <c r="B865" s="1" t="s">
        <v>18</v>
      </c>
      <c r="C865" s="1" t="s">
        <v>15</v>
      </c>
      <c r="D865" s="9">
        <v>45367</v>
      </c>
      <c r="E865" s="2">
        <v>42002.078347665854</v>
      </c>
      <c r="F865" s="6">
        <v>35174</v>
      </c>
    </row>
    <row r="866" spans="1:6" ht="20.25" customHeight="1" x14ac:dyDescent="0.25">
      <c r="A866" s="1" t="s">
        <v>3</v>
      </c>
      <c r="B866" s="1" t="s">
        <v>20</v>
      </c>
      <c r="C866" s="1" t="s">
        <v>17</v>
      </c>
      <c r="D866" s="9">
        <v>45367</v>
      </c>
      <c r="E866" s="2">
        <v>33475.875981054647</v>
      </c>
      <c r="F866" s="6">
        <v>27772</v>
      </c>
    </row>
    <row r="867" spans="1:6" ht="20.25" customHeight="1" x14ac:dyDescent="0.25">
      <c r="A867" s="1" t="s">
        <v>3</v>
      </c>
      <c r="B867" s="1" t="s">
        <v>16</v>
      </c>
      <c r="C867" s="1" t="s">
        <v>21</v>
      </c>
      <c r="D867" s="9">
        <v>45367</v>
      </c>
      <c r="E867" s="2">
        <v>35488.355156332109</v>
      </c>
      <c r="F867" s="6">
        <v>28829</v>
      </c>
    </row>
    <row r="868" spans="1:6" ht="20.25" customHeight="1" x14ac:dyDescent="0.25">
      <c r="A868" s="1" t="s">
        <v>1</v>
      </c>
      <c r="B868" s="1" t="s">
        <v>11</v>
      </c>
      <c r="C868" s="1" t="s">
        <v>15</v>
      </c>
      <c r="D868" s="9">
        <v>45366</v>
      </c>
      <c r="E868" s="2">
        <v>26012.72220268859</v>
      </c>
      <c r="F868" s="6">
        <v>20665</v>
      </c>
    </row>
    <row r="869" spans="1:6" ht="20.25" customHeight="1" x14ac:dyDescent="0.25">
      <c r="A869" s="1" t="s">
        <v>1</v>
      </c>
      <c r="B869" s="1" t="s">
        <v>19</v>
      </c>
      <c r="C869" s="1" t="s">
        <v>15</v>
      </c>
      <c r="D869" s="9">
        <v>45366</v>
      </c>
      <c r="E869" s="2">
        <v>44363.876672008322</v>
      </c>
      <c r="F869" s="6">
        <v>36259</v>
      </c>
    </row>
    <row r="870" spans="1:6" ht="20.25" customHeight="1" x14ac:dyDescent="0.25">
      <c r="A870" s="1" t="s">
        <v>1</v>
      </c>
      <c r="B870" s="1" t="s">
        <v>14</v>
      </c>
      <c r="C870" s="1" t="s">
        <v>21</v>
      </c>
      <c r="D870" s="9">
        <v>45366</v>
      </c>
      <c r="E870" s="2">
        <v>44417.167311151301</v>
      </c>
      <c r="F870" s="6">
        <v>37360</v>
      </c>
    </row>
    <row r="871" spans="1:6" ht="20.25" customHeight="1" x14ac:dyDescent="0.25">
      <c r="A871" s="1" t="s">
        <v>1</v>
      </c>
      <c r="B871" s="1" t="s">
        <v>12</v>
      </c>
      <c r="C871" s="1" t="s">
        <v>10</v>
      </c>
      <c r="D871" s="9">
        <v>45366</v>
      </c>
      <c r="E871" s="2">
        <v>33204.853368577365</v>
      </c>
      <c r="F871" s="6">
        <v>28353</v>
      </c>
    </row>
    <row r="872" spans="1:6" ht="20.25" customHeight="1" x14ac:dyDescent="0.25">
      <c r="A872" s="1" t="s">
        <v>1</v>
      </c>
      <c r="B872" s="1" t="s">
        <v>9</v>
      </c>
      <c r="C872" s="1" t="s">
        <v>21</v>
      </c>
      <c r="D872" s="9">
        <v>45365</v>
      </c>
      <c r="E872" s="2">
        <v>48103.52585642656</v>
      </c>
      <c r="F872" s="6">
        <v>38336</v>
      </c>
    </row>
    <row r="873" spans="1:6" ht="20.25" customHeight="1" x14ac:dyDescent="0.25">
      <c r="A873" s="1" t="s">
        <v>1</v>
      </c>
      <c r="B873" s="1" t="s">
        <v>11</v>
      </c>
      <c r="C873" s="1" t="s">
        <v>23</v>
      </c>
      <c r="D873" s="9">
        <v>45365</v>
      </c>
      <c r="E873" s="2">
        <v>22234.559852303853</v>
      </c>
      <c r="F873" s="6">
        <v>18593</v>
      </c>
    </row>
    <row r="874" spans="1:6" ht="20.25" customHeight="1" x14ac:dyDescent="0.25">
      <c r="A874" s="1" t="s">
        <v>1</v>
      </c>
      <c r="B874" s="1" t="s">
        <v>22</v>
      </c>
      <c r="C874" s="1" t="s">
        <v>15</v>
      </c>
      <c r="D874" s="9">
        <v>45365</v>
      </c>
      <c r="E874" s="2">
        <v>22017.603291486583</v>
      </c>
      <c r="F874" s="6">
        <v>18250</v>
      </c>
    </row>
    <row r="875" spans="1:6" ht="20.25" customHeight="1" x14ac:dyDescent="0.25">
      <c r="A875" s="1" t="s">
        <v>1</v>
      </c>
      <c r="B875" s="1" t="s">
        <v>12</v>
      </c>
      <c r="C875" s="1" t="s">
        <v>10</v>
      </c>
      <c r="D875" s="9">
        <v>45365</v>
      </c>
      <c r="E875" s="2">
        <v>23712.451428683355</v>
      </c>
      <c r="F875" s="6">
        <v>18185</v>
      </c>
    </row>
    <row r="876" spans="1:6" ht="20.25" customHeight="1" x14ac:dyDescent="0.25">
      <c r="A876" s="1" t="s">
        <v>1</v>
      </c>
      <c r="B876" s="1" t="s">
        <v>16</v>
      </c>
      <c r="C876" s="1" t="s">
        <v>10</v>
      </c>
      <c r="D876" s="9">
        <v>45364</v>
      </c>
      <c r="E876" s="2">
        <v>34406.998519046239</v>
      </c>
      <c r="F876" s="6">
        <v>30124</v>
      </c>
    </row>
    <row r="877" spans="1:6" ht="20.25" customHeight="1" x14ac:dyDescent="0.25">
      <c r="A877" s="1" t="s">
        <v>1</v>
      </c>
      <c r="B877" s="1" t="s">
        <v>20</v>
      </c>
      <c r="C877" s="1" t="s">
        <v>15</v>
      </c>
      <c r="D877" s="9">
        <v>45364</v>
      </c>
      <c r="E877" s="2">
        <v>21704.987089915681</v>
      </c>
      <c r="F877" s="6">
        <v>17484</v>
      </c>
    </row>
    <row r="878" spans="1:6" ht="20.25" customHeight="1" x14ac:dyDescent="0.25">
      <c r="A878" s="1" t="s">
        <v>3</v>
      </c>
      <c r="B878" s="1" t="s">
        <v>9</v>
      </c>
      <c r="C878" s="1" t="s">
        <v>10</v>
      </c>
      <c r="D878" s="9">
        <v>45364</v>
      </c>
      <c r="E878" s="2">
        <v>47077.50502780886</v>
      </c>
      <c r="F878" s="6">
        <v>37643</v>
      </c>
    </row>
    <row r="879" spans="1:6" ht="20.25" customHeight="1" x14ac:dyDescent="0.25">
      <c r="A879" s="1" t="s">
        <v>1</v>
      </c>
      <c r="B879" s="1" t="s">
        <v>20</v>
      </c>
      <c r="C879" s="1" t="s">
        <v>23</v>
      </c>
      <c r="D879" s="9">
        <v>45364</v>
      </c>
      <c r="E879" s="2">
        <v>31420.200288335429</v>
      </c>
      <c r="F879" s="6">
        <v>25751</v>
      </c>
    </row>
    <row r="880" spans="1:6" ht="20.25" customHeight="1" x14ac:dyDescent="0.25">
      <c r="A880" s="1" t="s">
        <v>1</v>
      </c>
      <c r="B880" s="1" t="s">
        <v>18</v>
      </c>
      <c r="C880" s="1" t="s">
        <v>15</v>
      </c>
      <c r="D880" s="9">
        <v>45363</v>
      </c>
      <c r="E880" s="2">
        <v>41948.448907485486</v>
      </c>
      <c r="F880" s="6">
        <v>35170</v>
      </c>
    </row>
    <row r="881" spans="1:6" ht="20.25" customHeight="1" x14ac:dyDescent="0.25">
      <c r="A881" s="1" t="s">
        <v>3</v>
      </c>
      <c r="B881" s="1" t="s">
        <v>20</v>
      </c>
      <c r="C881" s="1" t="s">
        <v>17</v>
      </c>
      <c r="D881" s="9">
        <v>45363</v>
      </c>
      <c r="E881" s="2">
        <v>32968.842183294197</v>
      </c>
      <c r="F881" s="6">
        <v>27768</v>
      </c>
    </row>
    <row r="882" spans="1:6" ht="20.25" customHeight="1" x14ac:dyDescent="0.25">
      <c r="A882" s="1" t="s">
        <v>3</v>
      </c>
      <c r="B882" s="1" t="s">
        <v>16</v>
      </c>
      <c r="C882" s="1" t="s">
        <v>21</v>
      </c>
      <c r="D882" s="9">
        <v>45363</v>
      </c>
      <c r="E882" s="2">
        <v>35265.498489062702</v>
      </c>
      <c r="F882" s="6">
        <v>28825</v>
      </c>
    </row>
    <row r="883" spans="1:6" ht="20.25" customHeight="1" x14ac:dyDescent="0.25">
      <c r="A883" s="1" t="s">
        <v>1</v>
      </c>
      <c r="B883" s="1" t="s">
        <v>19</v>
      </c>
      <c r="C883" s="1" t="s">
        <v>15</v>
      </c>
      <c r="D883" s="9">
        <v>45362</v>
      </c>
      <c r="E883" s="2">
        <v>44310.905013032148</v>
      </c>
      <c r="F883" s="6">
        <v>36255</v>
      </c>
    </row>
    <row r="884" spans="1:6" ht="20.25" customHeight="1" x14ac:dyDescent="0.25">
      <c r="A884" s="1" t="s">
        <v>1</v>
      </c>
      <c r="B884" s="1" t="s">
        <v>14</v>
      </c>
      <c r="C884" s="1" t="s">
        <v>21</v>
      </c>
      <c r="D884" s="9">
        <v>45362</v>
      </c>
      <c r="E884" s="2">
        <v>46460.496816820902</v>
      </c>
      <c r="F884" s="6">
        <v>37356</v>
      </c>
    </row>
    <row r="885" spans="1:6" ht="20.25" customHeight="1" x14ac:dyDescent="0.25">
      <c r="A885" s="1" t="s">
        <v>1</v>
      </c>
      <c r="B885" s="1" t="s">
        <v>12</v>
      </c>
      <c r="C885" s="1" t="s">
        <v>10</v>
      </c>
      <c r="D885" s="9">
        <v>45362</v>
      </c>
      <c r="E885" s="2">
        <v>32394.66294910639</v>
      </c>
      <c r="F885" s="6">
        <v>28349</v>
      </c>
    </row>
    <row r="886" spans="1:6" ht="20.25" customHeight="1" x14ac:dyDescent="0.25">
      <c r="A886" s="1" t="s">
        <v>1</v>
      </c>
      <c r="B886" s="1" t="s">
        <v>11</v>
      </c>
      <c r="C886" s="1" t="s">
        <v>23</v>
      </c>
      <c r="D886" s="9">
        <v>45361</v>
      </c>
      <c r="E886" s="2">
        <v>22063.220678213416</v>
      </c>
      <c r="F886" s="6">
        <v>18589</v>
      </c>
    </row>
    <row r="887" spans="1:6" ht="20.25" customHeight="1" x14ac:dyDescent="0.25">
      <c r="A887" s="1" t="s">
        <v>1</v>
      </c>
      <c r="B887" s="1" t="s">
        <v>9</v>
      </c>
      <c r="C887" s="1" t="s">
        <v>23</v>
      </c>
      <c r="D887" s="9">
        <v>45361</v>
      </c>
      <c r="E887" s="2">
        <v>35582.495304198914</v>
      </c>
      <c r="F887" s="6">
        <v>28771</v>
      </c>
    </row>
    <row r="888" spans="1:6" ht="20.25" customHeight="1" x14ac:dyDescent="0.25">
      <c r="A888" s="1" t="s">
        <v>1</v>
      </c>
      <c r="B888" s="1" t="s">
        <v>9</v>
      </c>
      <c r="C888" s="1" t="s">
        <v>10</v>
      </c>
      <c r="D888" s="9">
        <v>45361</v>
      </c>
      <c r="E888" s="2">
        <v>42080.691820972264</v>
      </c>
      <c r="F888" s="6">
        <v>32393</v>
      </c>
    </row>
    <row r="889" spans="1:6" ht="20.25" customHeight="1" x14ac:dyDescent="0.25">
      <c r="A889" s="1" t="s">
        <v>1</v>
      </c>
      <c r="B889" s="1" t="s">
        <v>12</v>
      </c>
      <c r="C889" s="1" t="s">
        <v>21</v>
      </c>
      <c r="D889" s="9">
        <v>45361</v>
      </c>
      <c r="E889" s="2">
        <v>26593.208331836762</v>
      </c>
      <c r="F889" s="6">
        <v>22267</v>
      </c>
    </row>
    <row r="890" spans="1:6" ht="20.25" customHeight="1" x14ac:dyDescent="0.25">
      <c r="A890" s="1" t="s">
        <v>1</v>
      </c>
      <c r="B890" s="1" t="s">
        <v>16</v>
      </c>
      <c r="C890" s="1" t="s">
        <v>10</v>
      </c>
      <c r="D890" s="9">
        <v>45360</v>
      </c>
      <c r="E890" s="2">
        <v>37098.219227459354</v>
      </c>
      <c r="F890" s="6">
        <v>30120</v>
      </c>
    </row>
    <row r="891" spans="1:6" ht="20.25" customHeight="1" x14ac:dyDescent="0.25">
      <c r="A891" s="1" t="s">
        <v>1</v>
      </c>
      <c r="B891" s="1" t="s">
        <v>11</v>
      </c>
      <c r="C891" s="1" t="s">
        <v>15</v>
      </c>
      <c r="D891" s="9">
        <v>45359</v>
      </c>
      <c r="E891" s="2">
        <v>34119.731325280904</v>
      </c>
      <c r="F891" s="6">
        <v>28765</v>
      </c>
    </row>
    <row r="892" spans="1:6" ht="20.25" customHeight="1" x14ac:dyDescent="0.25">
      <c r="A892" s="1" t="s">
        <v>1</v>
      </c>
      <c r="B892" s="1" t="s">
        <v>9</v>
      </c>
      <c r="C892" s="1" t="s">
        <v>17</v>
      </c>
      <c r="D892" s="9">
        <v>45359</v>
      </c>
      <c r="E892" s="2">
        <v>28868.234047542745</v>
      </c>
      <c r="F892" s="6">
        <v>24289</v>
      </c>
    </row>
    <row r="893" spans="1:6" ht="20.25" customHeight="1" x14ac:dyDescent="0.25">
      <c r="A893" s="1" t="s">
        <v>1</v>
      </c>
      <c r="B893" s="1" t="s">
        <v>9</v>
      </c>
      <c r="C893" s="1" t="s">
        <v>23</v>
      </c>
      <c r="D893" s="9">
        <v>45357</v>
      </c>
      <c r="E893" s="2">
        <v>33796.80663333393</v>
      </c>
      <c r="F893" s="6">
        <v>28767</v>
      </c>
    </row>
    <row r="894" spans="1:6" ht="20.25" customHeight="1" x14ac:dyDescent="0.25">
      <c r="A894" s="1" t="s">
        <v>1</v>
      </c>
      <c r="B894" s="1" t="s">
        <v>13</v>
      </c>
      <c r="C894" s="1" t="s">
        <v>23</v>
      </c>
      <c r="D894" s="9">
        <v>45357</v>
      </c>
      <c r="E894" s="2">
        <v>36239.790501546653</v>
      </c>
      <c r="F894" s="6">
        <v>28728</v>
      </c>
    </row>
    <row r="895" spans="1:6" ht="20.25" customHeight="1" x14ac:dyDescent="0.25">
      <c r="A895" s="1" t="s">
        <v>1</v>
      </c>
      <c r="B895" s="1" t="s">
        <v>13</v>
      </c>
      <c r="C895" s="1" t="s">
        <v>17</v>
      </c>
      <c r="D895" s="9">
        <v>45357</v>
      </c>
      <c r="E895" s="2">
        <v>29749.994920367186</v>
      </c>
      <c r="F895" s="6">
        <v>23662</v>
      </c>
    </row>
    <row r="896" spans="1:6" ht="20.25" customHeight="1" x14ac:dyDescent="0.25">
      <c r="A896" s="1" t="s">
        <v>1</v>
      </c>
      <c r="B896" s="1" t="s">
        <v>22</v>
      </c>
      <c r="C896" s="1" t="s">
        <v>21</v>
      </c>
      <c r="D896" s="9">
        <v>45357</v>
      </c>
      <c r="E896" s="2">
        <v>20224.048540862015</v>
      </c>
      <c r="F896" s="6">
        <v>15277</v>
      </c>
    </row>
    <row r="897" spans="1:6" ht="20.25" customHeight="1" x14ac:dyDescent="0.25">
      <c r="A897" s="1" t="s">
        <v>1</v>
      </c>
      <c r="B897" s="1" t="s">
        <v>9</v>
      </c>
      <c r="C897" s="1" t="s">
        <v>10</v>
      </c>
      <c r="D897" s="9">
        <v>45357</v>
      </c>
      <c r="E897" s="2">
        <v>31342.029478199504</v>
      </c>
      <c r="F897" s="6">
        <v>24318</v>
      </c>
    </row>
    <row r="898" spans="1:6" ht="20.25" customHeight="1" x14ac:dyDescent="0.25">
      <c r="A898" s="1" t="s">
        <v>3</v>
      </c>
      <c r="B898" s="1" t="s">
        <v>20</v>
      </c>
      <c r="C898" s="1" t="s">
        <v>10</v>
      </c>
      <c r="D898" s="9">
        <v>45357</v>
      </c>
      <c r="E898" s="2">
        <v>27591.604118150641</v>
      </c>
      <c r="F898" s="6">
        <v>22068</v>
      </c>
    </row>
    <row r="899" spans="1:6" ht="20.25" customHeight="1" x14ac:dyDescent="0.25">
      <c r="A899" s="1" t="s">
        <v>1</v>
      </c>
      <c r="B899" s="1" t="s">
        <v>9</v>
      </c>
      <c r="C899" s="1" t="s">
        <v>21</v>
      </c>
      <c r="D899" s="9">
        <v>45357</v>
      </c>
      <c r="E899" s="2">
        <v>47527.766432077777</v>
      </c>
      <c r="F899" s="6">
        <v>40930</v>
      </c>
    </row>
    <row r="900" spans="1:6" ht="20.25" customHeight="1" x14ac:dyDescent="0.25">
      <c r="A900" s="1" t="s">
        <v>1</v>
      </c>
      <c r="B900" s="1" t="s">
        <v>11</v>
      </c>
      <c r="C900" s="1" t="s">
        <v>21</v>
      </c>
      <c r="D900" s="9">
        <v>45356</v>
      </c>
      <c r="E900" s="2">
        <v>22637.873942765538</v>
      </c>
      <c r="F900" s="6">
        <v>19860</v>
      </c>
    </row>
    <row r="901" spans="1:6" ht="20.25" customHeight="1" x14ac:dyDescent="0.25">
      <c r="A901" s="1" t="s">
        <v>2</v>
      </c>
      <c r="B901" s="1" t="s">
        <v>18</v>
      </c>
      <c r="C901" s="1" t="s">
        <v>15</v>
      </c>
      <c r="D901" s="9">
        <v>45356</v>
      </c>
      <c r="E901" s="2">
        <v>48161.854964830243</v>
      </c>
      <c r="F901" s="6">
        <v>38622</v>
      </c>
    </row>
    <row r="902" spans="1:6" ht="20.25" customHeight="1" x14ac:dyDescent="0.25">
      <c r="A902" s="1" t="s">
        <v>1</v>
      </c>
      <c r="B902" s="1" t="s">
        <v>16</v>
      </c>
      <c r="C902" s="1" t="s">
        <v>10</v>
      </c>
      <c r="D902" s="9">
        <v>45356</v>
      </c>
      <c r="E902" s="2">
        <v>22123.459382186349</v>
      </c>
      <c r="F902" s="6">
        <v>16512</v>
      </c>
    </row>
    <row r="903" spans="1:6" ht="20.25" customHeight="1" x14ac:dyDescent="0.25">
      <c r="A903" s="1" t="s">
        <v>3</v>
      </c>
      <c r="B903" s="1" t="s">
        <v>18</v>
      </c>
      <c r="C903" s="1" t="s">
        <v>15</v>
      </c>
      <c r="D903" s="9">
        <v>45356</v>
      </c>
      <c r="E903" s="2">
        <v>40676.919070889446</v>
      </c>
      <c r="F903" s="6">
        <v>31800</v>
      </c>
    </row>
    <row r="904" spans="1:6" ht="20.25" customHeight="1" x14ac:dyDescent="0.25">
      <c r="A904" s="1" t="s">
        <v>1</v>
      </c>
      <c r="B904" s="1" t="s">
        <v>11</v>
      </c>
      <c r="C904" s="1" t="s">
        <v>15</v>
      </c>
      <c r="D904" s="9">
        <v>45355</v>
      </c>
      <c r="E904" s="2">
        <v>33700.745677673345</v>
      </c>
      <c r="F904" s="6">
        <v>28761</v>
      </c>
    </row>
    <row r="905" spans="1:6" ht="20.25" customHeight="1" x14ac:dyDescent="0.25">
      <c r="A905" s="1" t="s">
        <v>1</v>
      </c>
      <c r="B905" s="1" t="s">
        <v>22</v>
      </c>
      <c r="C905" s="1" t="s">
        <v>17</v>
      </c>
      <c r="D905" s="9">
        <v>45354</v>
      </c>
      <c r="E905" s="2">
        <v>39280.296209387045</v>
      </c>
      <c r="F905" s="6">
        <v>32562</v>
      </c>
    </row>
    <row r="906" spans="1:6" ht="20.25" customHeight="1" x14ac:dyDescent="0.25">
      <c r="A906" s="1" t="s">
        <v>3</v>
      </c>
      <c r="B906" s="1" t="s">
        <v>22</v>
      </c>
      <c r="C906" s="1" t="s">
        <v>23</v>
      </c>
      <c r="D906" s="9">
        <v>45354</v>
      </c>
      <c r="E906" s="2">
        <v>32781.006840419803</v>
      </c>
      <c r="F906" s="6">
        <v>27064</v>
      </c>
    </row>
    <row r="907" spans="1:6" ht="20.25" customHeight="1" x14ac:dyDescent="0.25">
      <c r="A907" s="1" t="s">
        <v>1</v>
      </c>
      <c r="B907" s="1" t="s">
        <v>20</v>
      </c>
      <c r="C907" s="1" t="s">
        <v>17</v>
      </c>
      <c r="D907" s="9">
        <v>45354</v>
      </c>
      <c r="E907" s="2">
        <v>45482.851715628698</v>
      </c>
      <c r="F907" s="6">
        <v>35400</v>
      </c>
    </row>
    <row r="908" spans="1:6" ht="20.25" customHeight="1" x14ac:dyDescent="0.25">
      <c r="A908" s="1" t="s">
        <v>1</v>
      </c>
      <c r="B908" s="1" t="s">
        <v>19</v>
      </c>
      <c r="C908" s="1" t="s">
        <v>21</v>
      </c>
      <c r="D908" s="9">
        <v>45353</v>
      </c>
      <c r="E908" s="2">
        <v>21799.679511967934</v>
      </c>
      <c r="F908" s="6">
        <v>18158</v>
      </c>
    </row>
    <row r="909" spans="1:6" ht="20.25" customHeight="1" x14ac:dyDescent="0.25">
      <c r="A909" s="1" t="s">
        <v>3</v>
      </c>
      <c r="B909" s="1" t="s">
        <v>12</v>
      </c>
      <c r="C909" s="1" t="s">
        <v>21</v>
      </c>
      <c r="D909" s="9">
        <v>45353</v>
      </c>
      <c r="E909" s="2">
        <v>25435.768379192723</v>
      </c>
      <c r="F909" s="6">
        <v>20393</v>
      </c>
    </row>
    <row r="910" spans="1:6" ht="20.25" customHeight="1" x14ac:dyDescent="0.25">
      <c r="A910" s="1" t="s">
        <v>1</v>
      </c>
      <c r="B910" s="1" t="s">
        <v>9</v>
      </c>
      <c r="C910" s="1" t="s">
        <v>21</v>
      </c>
      <c r="D910" s="9">
        <v>45353</v>
      </c>
      <c r="E910" s="2">
        <v>47641.372014065899</v>
      </c>
      <c r="F910" s="6">
        <v>40926</v>
      </c>
    </row>
    <row r="911" spans="1:6" ht="20.25" customHeight="1" x14ac:dyDescent="0.25">
      <c r="A911" s="1" t="s">
        <v>1</v>
      </c>
      <c r="B911" s="1" t="s">
        <v>11</v>
      </c>
      <c r="C911" s="1" t="s">
        <v>23</v>
      </c>
      <c r="D911" s="9">
        <v>45353</v>
      </c>
      <c r="E911" s="2">
        <v>25694.035830722463</v>
      </c>
      <c r="F911" s="6">
        <v>21183</v>
      </c>
    </row>
    <row r="912" spans="1:6" ht="20.25" customHeight="1" x14ac:dyDescent="0.25">
      <c r="A912" s="1" t="s">
        <v>1</v>
      </c>
      <c r="B912" s="1" t="s">
        <v>11</v>
      </c>
      <c r="C912" s="1" t="s">
        <v>21</v>
      </c>
      <c r="D912" s="9">
        <v>45352</v>
      </c>
      <c r="E912" s="2">
        <v>23900.366019032776</v>
      </c>
      <c r="F912" s="6">
        <v>19856</v>
      </c>
    </row>
    <row r="913" spans="1:6" ht="20.25" customHeight="1" x14ac:dyDescent="0.25">
      <c r="A913" s="1" t="s">
        <v>2</v>
      </c>
      <c r="B913" s="1" t="s">
        <v>18</v>
      </c>
      <c r="C913" s="1" t="s">
        <v>15</v>
      </c>
      <c r="D913" s="9">
        <v>45352</v>
      </c>
      <c r="E913" s="2">
        <v>47420.408212289505</v>
      </c>
      <c r="F913" s="6">
        <v>38618</v>
      </c>
    </row>
    <row r="914" spans="1:6" ht="20.25" customHeight="1" x14ac:dyDescent="0.25">
      <c r="A914" s="1" t="s">
        <v>1</v>
      </c>
      <c r="B914" s="1" t="s">
        <v>14</v>
      </c>
      <c r="C914" s="1" t="s">
        <v>15</v>
      </c>
      <c r="D914" s="9">
        <v>45352</v>
      </c>
      <c r="E914" s="2">
        <v>36349.451116224001</v>
      </c>
      <c r="F914" s="6">
        <v>28971</v>
      </c>
    </row>
    <row r="915" spans="1:6" ht="20.25" customHeight="1" x14ac:dyDescent="0.25">
      <c r="A915" s="1" t="s">
        <v>1</v>
      </c>
      <c r="B915" s="1" t="s">
        <v>20</v>
      </c>
      <c r="C915" s="1" t="s">
        <v>15</v>
      </c>
      <c r="D915" s="9">
        <v>45352</v>
      </c>
      <c r="E915" s="2">
        <v>41022.99458088191</v>
      </c>
      <c r="F915" s="6">
        <v>31912</v>
      </c>
    </row>
    <row r="916" spans="1:6" ht="20.25" customHeight="1" x14ac:dyDescent="0.25">
      <c r="A916" s="1" t="s">
        <v>1</v>
      </c>
      <c r="B916" s="1" t="s">
        <v>11</v>
      </c>
      <c r="C916" s="1" t="s">
        <v>15</v>
      </c>
      <c r="D916" s="9">
        <v>45352</v>
      </c>
      <c r="E916" s="2">
        <v>19917.05717745002</v>
      </c>
      <c r="F916" s="6">
        <v>16055</v>
      </c>
    </row>
    <row r="917" spans="1:6" ht="20.25" customHeight="1" x14ac:dyDescent="0.25">
      <c r="A917" s="1" t="s">
        <v>1</v>
      </c>
      <c r="B917" s="1" t="s">
        <v>16</v>
      </c>
      <c r="C917" s="1" t="s">
        <v>10</v>
      </c>
      <c r="D917" s="9">
        <v>45352</v>
      </c>
      <c r="E917" s="2">
        <v>39720.377018599327</v>
      </c>
      <c r="F917" s="6">
        <v>32714</v>
      </c>
    </row>
    <row r="918" spans="1:6" ht="20.25" customHeight="1" x14ac:dyDescent="0.25">
      <c r="A918" s="1" t="s">
        <v>3</v>
      </c>
      <c r="B918" s="1" t="s">
        <v>19</v>
      </c>
      <c r="C918" s="1" t="s">
        <v>21</v>
      </c>
      <c r="D918" s="9">
        <v>45347</v>
      </c>
      <c r="E918" s="2">
        <v>31113.585003016229</v>
      </c>
      <c r="F918" s="6">
        <v>25380</v>
      </c>
    </row>
    <row r="919" spans="1:6" ht="20.25" customHeight="1" x14ac:dyDescent="0.25">
      <c r="A919" s="1" t="s">
        <v>1</v>
      </c>
      <c r="B919" s="1" t="s">
        <v>11</v>
      </c>
      <c r="C919" s="1" t="s">
        <v>15</v>
      </c>
      <c r="D919" s="9">
        <v>45347</v>
      </c>
      <c r="E919" s="2">
        <v>38684.832819964671</v>
      </c>
      <c r="F919" s="6">
        <v>31355</v>
      </c>
    </row>
    <row r="920" spans="1:6" ht="20.25" customHeight="1" x14ac:dyDescent="0.25">
      <c r="A920" s="1" t="s">
        <v>1</v>
      </c>
      <c r="B920" s="1" t="s">
        <v>22</v>
      </c>
      <c r="C920" s="1" t="s">
        <v>21</v>
      </c>
      <c r="D920" s="9">
        <v>45335</v>
      </c>
      <c r="E920" s="2">
        <v>31486.665456026345</v>
      </c>
      <c r="F920" s="6">
        <v>24462</v>
      </c>
    </row>
    <row r="921" spans="1:6" ht="20.25" customHeight="1" x14ac:dyDescent="0.25">
      <c r="A921" s="1" t="s">
        <v>1</v>
      </c>
      <c r="B921" s="1" t="s">
        <v>9</v>
      </c>
      <c r="C921" s="1" t="s">
        <v>23</v>
      </c>
      <c r="D921" s="9">
        <v>45335</v>
      </c>
      <c r="E921" s="2">
        <v>27793.302772224371</v>
      </c>
      <c r="F921" s="6">
        <v>22308</v>
      </c>
    </row>
    <row r="922" spans="1:6" ht="20.25" customHeight="1" x14ac:dyDescent="0.25">
      <c r="A922" s="1" t="s">
        <v>3</v>
      </c>
      <c r="B922" s="1" t="s">
        <v>13</v>
      </c>
      <c r="C922" s="1" t="s">
        <v>21</v>
      </c>
      <c r="D922" s="9">
        <v>45335</v>
      </c>
      <c r="E922" s="2">
        <v>48853.434862372254</v>
      </c>
      <c r="F922" s="6">
        <v>38604</v>
      </c>
    </row>
    <row r="923" spans="1:6" ht="20.25" customHeight="1" x14ac:dyDescent="0.25">
      <c r="A923" s="1" t="s">
        <v>3</v>
      </c>
      <c r="B923" s="1" t="s">
        <v>19</v>
      </c>
      <c r="C923" s="1" t="s">
        <v>10</v>
      </c>
      <c r="D923" s="9">
        <v>45335</v>
      </c>
      <c r="E923" s="2">
        <v>21072.542634721267</v>
      </c>
      <c r="F923" s="6">
        <v>16963</v>
      </c>
    </row>
    <row r="924" spans="1:6" ht="20.25" customHeight="1" x14ac:dyDescent="0.25">
      <c r="A924" s="1" t="s">
        <v>1</v>
      </c>
      <c r="B924" s="1" t="s">
        <v>9</v>
      </c>
      <c r="C924" s="1" t="s">
        <v>17</v>
      </c>
      <c r="D924" s="9">
        <v>45335</v>
      </c>
      <c r="E924" s="2">
        <v>26964.555046507277</v>
      </c>
      <c r="F924" s="6">
        <v>23879</v>
      </c>
    </row>
    <row r="925" spans="1:6" ht="20.25" customHeight="1" x14ac:dyDescent="0.25">
      <c r="A925" s="1" t="s">
        <v>3</v>
      </c>
      <c r="B925" s="1" t="s">
        <v>19</v>
      </c>
      <c r="C925" s="1" t="s">
        <v>21</v>
      </c>
      <c r="D925" s="9">
        <v>45335</v>
      </c>
      <c r="E925" s="2">
        <v>33741.553621632622</v>
      </c>
      <c r="F925" s="6">
        <v>27970</v>
      </c>
    </row>
    <row r="926" spans="1:6" ht="20.25" customHeight="1" x14ac:dyDescent="0.25">
      <c r="A926" s="1" t="s">
        <v>1</v>
      </c>
      <c r="B926" s="1" t="s">
        <v>13</v>
      </c>
      <c r="C926" s="1" t="s">
        <v>10</v>
      </c>
      <c r="D926" s="9">
        <v>45334</v>
      </c>
      <c r="E926" s="2">
        <v>25941.464451252999</v>
      </c>
      <c r="F926" s="6">
        <v>21474</v>
      </c>
    </row>
    <row r="927" spans="1:6" ht="20.25" customHeight="1" x14ac:dyDescent="0.25">
      <c r="A927" s="1" t="s">
        <v>3</v>
      </c>
      <c r="B927" s="1" t="s">
        <v>22</v>
      </c>
      <c r="C927" s="1" t="s">
        <v>10</v>
      </c>
      <c r="D927" s="9">
        <v>45334</v>
      </c>
      <c r="E927" s="2">
        <v>31313.241603163726</v>
      </c>
      <c r="F927" s="6">
        <v>25031</v>
      </c>
    </row>
    <row r="928" spans="1:6" ht="20.25" customHeight="1" x14ac:dyDescent="0.25">
      <c r="A928" s="1" t="s">
        <v>1</v>
      </c>
      <c r="B928" s="1" t="s">
        <v>22</v>
      </c>
      <c r="C928" s="1" t="s">
        <v>23</v>
      </c>
      <c r="D928" s="9">
        <v>45334</v>
      </c>
      <c r="E928" s="2">
        <v>33589.088585058111</v>
      </c>
      <c r="F928" s="6">
        <v>26219</v>
      </c>
    </row>
    <row r="929" spans="1:6" ht="20.25" customHeight="1" x14ac:dyDescent="0.25">
      <c r="A929" s="1" t="s">
        <v>1</v>
      </c>
      <c r="B929" s="1" t="s">
        <v>9</v>
      </c>
      <c r="C929" s="1" t="s">
        <v>17</v>
      </c>
      <c r="D929" s="9">
        <v>45334</v>
      </c>
      <c r="E929" s="2">
        <v>20016.128864220169</v>
      </c>
      <c r="F929" s="6">
        <v>16342</v>
      </c>
    </row>
    <row r="930" spans="1:6" ht="20.25" customHeight="1" x14ac:dyDescent="0.25">
      <c r="A930" s="1" t="s">
        <v>3</v>
      </c>
      <c r="B930" s="1" t="s">
        <v>19</v>
      </c>
      <c r="C930" s="1" t="s">
        <v>17</v>
      </c>
      <c r="D930" s="9">
        <v>45334</v>
      </c>
      <c r="E930" s="2">
        <v>36955.504511059087</v>
      </c>
      <c r="F930" s="6">
        <v>30429</v>
      </c>
    </row>
    <row r="931" spans="1:6" ht="20.25" customHeight="1" x14ac:dyDescent="0.25">
      <c r="A931" s="1" t="s">
        <v>1</v>
      </c>
      <c r="B931" s="1" t="s">
        <v>14</v>
      </c>
      <c r="C931" s="1" t="s">
        <v>15</v>
      </c>
      <c r="D931" s="9">
        <v>45332</v>
      </c>
      <c r="E931" s="2">
        <v>26420.104148671766</v>
      </c>
      <c r="F931" s="6">
        <v>21647</v>
      </c>
    </row>
    <row r="932" spans="1:6" ht="20.25" customHeight="1" x14ac:dyDescent="0.25">
      <c r="A932" s="1" t="s">
        <v>1</v>
      </c>
      <c r="B932" s="1" t="s">
        <v>14</v>
      </c>
      <c r="C932" s="1" t="s">
        <v>17</v>
      </c>
      <c r="D932" s="9">
        <v>45331</v>
      </c>
      <c r="E932" s="2">
        <v>21647.865315382525</v>
      </c>
      <c r="F932" s="6">
        <v>17373</v>
      </c>
    </row>
    <row r="933" spans="1:6" ht="20.25" customHeight="1" x14ac:dyDescent="0.25">
      <c r="A933" s="1" t="s">
        <v>1</v>
      </c>
      <c r="B933" s="1" t="s">
        <v>18</v>
      </c>
      <c r="C933" s="1" t="s">
        <v>21</v>
      </c>
      <c r="D933" s="9">
        <v>45331</v>
      </c>
      <c r="E933" s="2">
        <v>34448.220474090667</v>
      </c>
      <c r="F933" s="6">
        <v>28793</v>
      </c>
    </row>
    <row r="934" spans="1:6" ht="20.25" customHeight="1" x14ac:dyDescent="0.25">
      <c r="A934" s="1" t="s">
        <v>3</v>
      </c>
      <c r="B934" s="1" t="s">
        <v>16</v>
      </c>
      <c r="C934" s="1" t="s">
        <v>23</v>
      </c>
      <c r="D934" s="9">
        <v>45331</v>
      </c>
      <c r="E934" s="2">
        <v>37210.459235997172</v>
      </c>
      <c r="F934" s="6">
        <v>29805</v>
      </c>
    </row>
    <row r="935" spans="1:6" ht="20.25" customHeight="1" x14ac:dyDescent="0.25">
      <c r="A935" s="1" t="s">
        <v>1</v>
      </c>
      <c r="B935" s="1" t="s">
        <v>9</v>
      </c>
      <c r="C935" s="1" t="s">
        <v>17</v>
      </c>
      <c r="D935" s="9">
        <v>45331</v>
      </c>
      <c r="E935" s="2">
        <v>29338.319711217071</v>
      </c>
      <c r="F935" s="6">
        <v>23875</v>
      </c>
    </row>
    <row r="936" spans="1:6" ht="20.25" customHeight="1" x14ac:dyDescent="0.25">
      <c r="A936" s="1" t="s">
        <v>3</v>
      </c>
      <c r="B936" s="1" t="s">
        <v>19</v>
      </c>
      <c r="C936" s="1" t="s">
        <v>21</v>
      </c>
      <c r="D936" s="9">
        <v>45331</v>
      </c>
      <c r="E936" s="2">
        <v>34534.833370492604</v>
      </c>
      <c r="F936" s="6">
        <v>27966</v>
      </c>
    </row>
    <row r="937" spans="1:6" ht="20.25" customHeight="1" x14ac:dyDescent="0.25">
      <c r="A937" s="1" t="s">
        <v>3</v>
      </c>
      <c r="B937" s="1" t="s">
        <v>22</v>
      </c>
      <c r="C937" s="1" t="s">
        <v>10</v>
      </c>
      <c r="D937" s="9">
        <v>45330</v>
      </c>
      <c r="E937" s="2">
        <v>30042.098769203694</v>
      </c>
      <c r="F937" s="6">
        <v>25027</v>
      </c>
    </row>
    <row r="938" spans="1:6" ht="20.25" customHeight="1" x14ac:dyDescent="0.25">
      <c r="A938" s="1" t="s">
        <v>1</v>
      </c>
      <c r="B938" s="1" t="s">
        <v>12</v>
      </c>
      <c r="C938" s="1" t="s">
        <v>15</v>
      </c>
      <c r="D938" s="9">
        <v>45330</v>
      </c>
      <c r="E938" s="2">
        <v>33698.849131479816</v>
      </c>
      <c r="F938" s="6">
        <v>26262</v>
      </c>
    </row>
    <row r="939" spans="1:6" ht="20.25" customHeight="1" x14ac:dyDescent="0.25">
      <c r="A939" s="1" t="s">
        <v>1</v>
      </c>
      <c r="B939" s="1" t="s">
        <v>11</v>
      </c>
      <c r="C939" s="1" t="s">
        <v>21</v>
      </c>
      <c r="D939" s="9">
        <v>45328</v>
      </c>
      <c r="E939" s="2">
        <v>46180.261825859299</v>
      </c>
      <c r="F939" s="6">
        <v>37723</v>
      </c>
    </row>
    <row r="940" spans="1:6" ht="20.25" customHeight="1" x14ac:dyDescent="0.25">
      <c r="A940" s="1" t="s">
        <v>3</v>
      </c>
      <c r="B940" s="1" t="s">
        <v>12</v>
      </c>
      <c r="C940" s="1" t="s">
        <v>10</v>
      </c>
      <c r="D940" s="9">
        <v>45327</v>
      </c>
      <c r="E940" s="2">
        <v>35303.551028565395</v>
      </c>
      <c r="F940" s="6">
        <v>28671</v>
      </c>
    </row>
    <row r="941" spans="1:6" ht="20.25" customHeight="1" x14ac:dyDescent="0.25">
      <c r="A941" s="1" t="s">
        <v>2</v>
      </c>
      <c r="B941" s="1" t="s">
        <v>9</v>
      </c>
      <c r="C941" s="1" t="s">
        <v>21</v>
      </c>
      <c r="D941" s="9">
        <v>45327</v>
      </c>
      <c r="E941" s="2">
        <v>34811.920786802701</v>
      </c>
      <c r="F941" s="6">
        <v>29457</v>
      </c>
    </row>
    <row r="942" spans="1:6" ht="20.25" customHeight="1" x14ac:dyDescent="0.25">
      <c r="A942" s="1" t="s">
        <v>3</v>
      </c>
      <c r="B942" s="1" t="s">
        <v>13</v>
      </c>
      <c r="C942" s="1" t="s">
        <v>17</v>
      </c>
      <c r="D942" s="9">
        <v>45327</v>
      </c>
      <c r="E942" s="2">
        <v>23858.344569628145</v>
      </c>
      <c r="F942" s="6">
        <v>20464</v>
      </c>
    </row>
    <row r="943" spans="1:6" ht="20.25" customHeight="1" x14ac:dyDescent="0.25">
      <c r="A943" s="1" t="s">
        <v>1</v>
      </c>
      <c r="B943" s="1" t="s">
        <v>9</v>
      </c>
      <c r="C943" s="1" t="s">
        <v>15</v>
      </c>
      <c r="D943" s="9">
        <v>45326</v>
      </c>
      <c r="E943" s="2">
        <v>31742.467147481722</v>
      </c>
      <c r="F943" s="6">
        <v>25970</v>
      </c>
    </row>
    <row r="944" spans="1:6" ht="20.25" customHeight="1" x14ac:dyDescent="0.25">
      <c r="A944" s="1" t="s">
        <v>1</v>
      </c>
      <c r="B944" s="1" t="s">
        <v>13</v>
      </c>
      <c r="C944" s="1" t="s">
        <v>10</v>
      </c>
      <c r="D944" s="9">
        <v>45326</v>
      </c>
      <c r="E944" s="2">
        <v>28239.645946274879</v>
      </c>
      <c r="F944" s="6">
        <v>24068</v>
      </c>
    </row>
    <row r="945" spans="1:6" ht="20.25" customHeight="1" x14ac:dyDescent="0.25">
      <c r="A945" s="1" t="s">
        <v>1</v>
      </c>
      <c r="B945" s="1" t="s">
        <v>14</v>
      </c>
      <c r="C945" s="1" t="s">
        <v>17</v>
      </c>
      <c r="D945" s="9">
        <v>45324</v>
      </c>
      <c r="E945" s="2">
        <v>22353.28213665745</v>
      </c>
      <c r="F945" s="6">
        <v>16604</v>
      </c>
    </row>
    <row r="946" spans="1:6" ht="20.25" customHeight="1" x14ac:dyDescent="0.25">
      <c r="A946" s="1" t="s">
        <v>1</v>
      </c>
      <c r="B946" s="1" t="s">
        <v>20</v>
      </c>
      <c r="C946" s="1" t="s">
        <v>17</v>
      </c>
      <c r="D946" s="9">
        <v>45324</v>
      </c>
      <c r="E946" s="2">
        <v>38173.185755611754</v>
      </c>
      <c r="F946" s="6">
        <v>30322</v>
      </c>
    </row>
    <row r="947" spans="1:6" ht="20.25" customHeight="1" x14ac:dyDescent="0.25">
      <c r="A947" s="1" t="s">
        <v>1</v>
      </c>
      <c r="B947" s="1" t="s">
        <v>20</v>
      </c>
      <c r="C947" s="1" t="s">
        <v>21</v>
      </c>
      <c r="D947" s="9">
        <v>45324</v>
      </c>
      <c r="E947" s="2">
        <v>24191.826530516617</v>
      </c>
      <c r="F947" s="6">
        <v>19012</v>
      </c>
    </row>
    <row r="948" spans="1:6" ht="20.25" customHeight="1" x14ac:dyDescent="0.25">
      <c r="A948" s="1" t="s">
        <v>1</v>
      </c>
      <c r="B948" s="1" t="s">
        <v>11</v>
      </c>
      <c r="C948" s="1" t="s">
        <v>15</v>
      </c>
      <c r="D948" s="9">
        <v>45324</v>
      </c>
      <c r="E948" s="2">
        <v>30178.673315114051</v>
      </c>
      <c r="F948" s="6">
        <v>24019</v>
      </c>
    </row>
    <row r="949" spans="1:6" ht="20.25" customHeight="1" x14ac:dyDescent="0.25">
      <c r="A949" s="1" t="s">
        <v>1</v>
      </c>
      <c r="B949" s="1" t="s">
        <v>18</v>
      </c>
      <c r="C949" s="1" t="s">
        <v>15</v>
      </c>
      <c r="D949" s="9">
        <v>45324</v>
      </c>
      <c r="E949" s="2">
        <v>35334.850756633714</v>
      </c>
      <c r="F949" s="6">
        <v>26605</v>
      </c>
    </row>
    <row r="950" spans="1:6" ht="20.25" customHeight="1" x14ac:dyDescent="0.25">
      <c r="A950" s="1" t="s">
        <v>1</v>
      </c>
      <c r="B950" s="1" t="s">
        <v>16</v>
      </c>
      <c r="C950" s="1" t="s">
        <v>15</v>
      </c>
      <c r="D950" s="9">
        <v>45324</v>
      </c>
      <c r="E950" s="2">
        <v>30179.786202780084</v>
      </c>
      <c r="F950" s="6">
        <v>23245</v>
      </c>
    </row>
    <row r="951" spans="1:6" ht="20.25" customHeight="1" x14ac:dyDescent="0.25">
      <c r="A951" s="1" t="s">
        <v>1</v>
      </c>
      <c r="B951" s="1" t="s">
        <v>12</v>
      </c>
      <c r="C951" s="1" t="s">
        <v>21</v>
      </c>
      <c r="D951" s="9">
        <v>45324</v>
      </c>
      <c r="E951" s="2">
        <v>27538.025127316487</v>
      </c>
      <c r="F951" s="6">
        <v>20938</v>
      </c>
    </row>
    <row r="952" spans="1:6" ht="20.25" customHeight="1" x14ac:dyDescent="0.25">
      <c r="A952" s="1" t="s">
        <v>3</v>
      </c>
      <c r="B952" s="1" t="s">
        <v>11</v>
      </c>
      <c r="C952" s="1" t="s">
        <v>10</v>
      </c>
      <c r="D952" s="9">
        <v>45324</v>
      </c>
      <c r="E952" s="2">
        <v>18808.255764826707</v>
      </c>
      <c r="F952" s="6">
        <v>15818</v>
      </c>
    </row>
    <row r="953" spans="1:6" ht="20.25" customHeight="1" x14ac:dyDescent="0.25">
      <c r="A953" s="1" t="s">
        <v>1</v>
      </c>
      <c r="B953" s="1" t="s">
        <v>11</v>
      </c>
      <c r="C953" s="1" t="s">
        <v>21</v>
      </c>
      <c r="D953" s="9">
        <v>45324</v>
      </c>
      <c r="E953" s="2">
        <v>44301.672493539525</v>
      </c>
      <c r="F953" s="6">
        <v>37719</v>
      </c>
    </row>
    <row r="954" spans="1:6" ht="20.25" customHeight="1" x14ac:dyDescent="0.25">
      <c r="A954" s="1" t="s">
        <v>3</v>
      </c>
      <c r="B954" s="1" t="s">
        <v>12</v>
      </c>
      <c r="C954" s="1" t="s">
        <v>10</v>
      </c>
      <c r="D954" s="9">
        <v>45323</v>
      </c>
      <c r="E954" s="2">
        <v>34324.458649335611</v>
      </c>
      <c r="F954" s="6">
        <v>28667</v>
      </c>
    </row>
    <row r="955" spans="1:6" ht="20.25" customHeight="1" x14ac:dyDescent="0.25">
      <c r="A955" s="1" t="s">
        <v>1</v>
      </c>
      <c r="B955" s="1" t="s">
        <v>13</v>
      </c>
      <c r="C955" s="1" t="s">
        <v>21</v>
      </c>
      <c r="D955" s="9">
        <v>45323</v>
      </c>
      <c r="E955" s="2">
        <v>42339.250313324468</v>
      </c>
      <c r="F955" s="6">
        <v>34535</v>
      </c>
    </row>
    <row r="956" spans="1:6" ht="20.25" customHeight="1" x14ac:dyDescent="0.25">
      <c r="A956" s="1" t="s">
        <v>1</v>
      </c>
      <c r="B956" s="1" t="s">
        <v>13</v>
      </c>
      <c r="C956" s="1" t="s">
        <v>17</v>
      </c>
      <c r="D956" s="9">
        <v>45323</v>
      </c>
      <c r="E956" s="2">
        <v>36333.201430271511</v>
      </c>
      <c r="F956" s="6">
        <v>28086</v>
      </c>
    </row>
    <row r="957" spans="1:6" ht="20.25" customHeight="1" x14ac:dyDescent="0.25">
      <c r="A957" s="1" t="s">
        <v>1</v>
      </c>
      <c r="B957" s="1" t="s">
        <v>13</v>
      </c>
      <c r="C957" s="1" t="s">
        <v>15</v>
      </c>
      <c r="D957" s="9">
        <v>45323</v>
      </c>
      <c r="E957" s="2">
        <v>35316.472425439242</v>
      </c>
      <c r="F957" s="6">
        <v>27840</v>
      </c>
    </row>
    <row r="958" spans="1:6" ht="20.25" customHeight="1" x14ac:dyDescent="0.25">
      <c r="A958" s="1" t="s">
        <v>1</v>
      </c>
      <c r="B958" s="1" t="s">
        <v>13</v>
      </c>
      <c r="C958" s="1" t="s">
        <v>10</v>
      </c>
      <c r="D958" s="9">
        <v>45323</v>
      </c>
      <c r="E958" s="2">
        <v>46154.666454980856</v>
      </c>
      <c r="F958" s="6">
        <v>36076</v>
      </c>
    </row>
    <row r="959" spans="1:6" ht="20.25" customHeight="1" x14ac:dyDescent="0.25">
      <c r="A959" s="1" t="s">
        <v>1</v>
      </c>
      <c r="B959" s="1" t="s">
        <v>19</v>
      </c>
      <c r="C959" s="1" t="s">
        <v>15</v>
      </c>
      <c r="D959" s="9">
        <v>45323</v>
      </c>
      <c r="E959" s="2">
        <v>38754.806227592046</v>
      </c>
      <c r="F959" s="6">
        <v>28382</v>
      </c>
    </row>
    <row r="960" spans="1:6" ht="20.25" customHeight="1" x14ac:dyDescent="0.25">
      <c r="A960" s="1" t="s">
        <v>1</v>
      </c>
      <c r="B960" s="1" t="s">
        <v>12</v>
      </c>
      <c r="C960" s="1" t="s">
        <v>21</v>
      </c>
      <c r="D960" s="9">
        <v>45323</v>
      </c>
      <c r="E960" s="2">
        <v>41986.282370901412</v>
      </c>
      <c r="F960" s="6">
        <v>32551</v>
      </c>
    </row>
    <row r="961" spans="1:6" ht="20.25" customHeight="1" x14ac:dyDescent="0.25">
      <c r="A961" s="1" t="s">
        <v>2</v>
      </c>
      <c r="B961" s="1" t="s">
        <v>11</v>
      </c>
      <c r="C961" s="1" t="s">
        <v>17</v>
      </c>
      <c r="D961" s="9">
        <v>45323</v>
      </c>
      <c r="E961" s="2">
        <v>30444.96276262118</v>
      </c>
      <c r="F961" s="6">
        <v>23330</v>
      </c>
    </row>
    <row r="962" spans="1:6" ht="20.25" customHeight="1" x14ac:dyDescent="0.25">
      <c r="A962" s="1" t="s">
        <v>1</v>
      </c>
      <c r="B962" s="1" t="s">
        <v>12</v>
      </c>
      <c r="C962" s="1" t="s">
        <v>15</v>
      </c>
      <c r="D962" s="9">
        <v>45323</v>
      </c>
      <c r="E962" s="2">
        <v>23943.142437298411</v>
      </c>
      <c r="F962" s="6">
        <v>19031</v>
      </c>
    </row>
    <row r="963" spans="1:6" ht="20.25" customHeight="1" x14ac:dyDescent="0.25">
      <c r="A963" s="1" t="s">
        <v>2</v>
      </c>
      <c r="B963" s="1" t="s">
        <v>9</v>
      </c>
      <c r="C963" s="1" t="s">
        <v>21</v>
      </c>
      <c r="D963" s="9">
        <v>45323</v>
      </c>
      <c r="E963" s="2">
        <v>34701.782684089943</v>
      </c>
      <c r="F963" s="6">
        <v>29453</v>
      </c>
    </row>
    <row r="964" spans="1:6" ht="20.25" customHeight="1" x14ac:dyDescent="0.25">
      <c r="A964" s="1" t="s">
        <v>3</v>
      </c>
      <c r="B964" s="1" t="s">
        <v>13</v>
      </c>
      <c r="C964" s="1" t="s">
        <v>17</v>
      </c>
      <c r="D964" s="9">
        <v>45323</v>
      </c>
      <c r="E964" s="2">
        <v>24623.973782403267</v>
      </c>
      <c r="F964" s="6">
        <v>20460</v>
      </c>
    </row>
    <row r="965" spans="1:6" ht="20.25" customHeight="1" x14ac:dyDescent="0.25">
      <c r="A965" s="1" t="s">
        <v>1</v>
      </c>
      <c r="B965" s="1" t="s">
        <v>14</v>
      </c>
      <c r="C965" s="1" t="s">
        <v>17</v>
      </c>
      <c r="D965" s="9">
        <v>45323</v>
      </c>
      <c r="E965" s="2">
        <v>23201.622170879647</v>
      </c>
      <c r="F965" s="6">
        <v>19967</v>
      </c>
    </row>
    <row r="966" spans="1:6" ht="20.25" customHeight="1" x14ac:dyDescent="0.25">
      <c r="A966" s="1" t="s">
        <v>1</v>
      </c>
      <c r="B966" s="1" t="s">
        <v>18</v>
      </c>
      <c r="C966" s="1" t="s">
        <v>21</v>
      </c>
      <c r="D966" s="9">
        <v>45323</v>
      </c>
      <c r="E966" s="2">
        <v>38699.172178015368</v>
      </c>
      <c r="F966" s="6">
        <v>31387</v>
      </c>
    </row>
    <row r="967" spans="1:6" ht="20.25" customHeight="1" x14ac:dyDescent="0.25">
      <c r="A967" s="1" t="s">
        <v>3</v>
      </c>
      <c r="B967" s="1" t="s">
        <v>16</v>
      </c>
      <c r="C967" s="1" t="s">
        <v>23</v>
      </c>
      <c r="D967" s="9">
        <v>45323</v>
      </c>
      <c r="E967" s="2">
        <v>39676.800491756963</v>
      </c>
      <c r="F967" s="6">
        <v>32399</v>
      </c>
    </row>
    <row r="968" spans="1:6" ht="20.25" customHeight="1" x14ac:dyDescent="0.25">
      <c r="A968" s="1" t="s">
        <v>1</v>
      </c>
      <c r="B968" s="1" t="s">
        <v>9</v>
      </c>
      <c r="C968" s="1" t="s">
        <v>15</v>
      </c>
      <c r="D968" s="9">
        <v>45322</v>
      </c>
      <c r="E968" s="2">
        <v>30216.915275595849</v>
      </c>
      <c r="F968" s="6">
        <v>25966</v>
      </c>
    </row>
    <row r="969" spans="1:6" ht="20.25" customHeight="1" x14ac:dyDescent="0.25">
      <c r="A969" s="1" t="s">
        <v>1</v>
      </c>
      <c r="B969" s="1" t="s">
        <v>19</v>
      </c>
      <c r="C969" s="1" t="s">
        <v>23</v>
      </c>
      <c r="D969" s="9">
        <v>45322</v>
      </c>
      <c r="E969" s="2">
        <v>47133.959617973407</v>
      </c>
      <c r="F969" s="6">
        <v>36205</v>
      </c>
    </row>
    <row r="970" spans="1:6" ht="20.25" customHeight="1" x14ac:dyDescent="0.25">
      <c r="A970" s="1" t="s">
        <v>3</v>
      </c>
      <c r="B970" s="1" t="s">
        <v>22</v>
      </c>
      <c r="C970" s="1" t="s">
        <v>10</v>
      </c>
      <c r="D970" s="9">
        <v>45322</v>
      </c>
      <c r="E970" s="2">
        <v>21322.077066370275</v>
      </c>
      <c r="F970" s="6">
        <v>17859</v>
      </c>
    </row>
    <row r="971" spans="1:6" ht="20.25" customHeight="1" x14ac:dyDescent="0.25">
      <c r="A971" s="1" t="s">
        <v>1</v>
      </c>
      <c r="B971" s="1" t="s">
        <v>13</v>
      </c>
      <c r="C971" s="1" t="s">
        <v>10</v>
      </c>
      <c r="D971" s="9">
        <v>45322</v>
      </c>
      <c r="E971" s="2">
        <v>27830.915815671109</v>
      </c>
      <c r="F971" s="6">
        <v>24064</v>
      </c>
    </row>
    <row r="972" spans="1:6" ht="20.25" customHeight="1" x14ac:dyDescent="0.25">
      <c r="A972" s="1" t="s">
        <v>3</v>
      </c>
      <c r="B972" s="1" t="s">
        <v>22</v>
      </c>
      <c r="C972" s="1" t="s">
        <v>10</v>
      </c>
      <c r="D972" s="9">
        <v>45322</v>
      </c>
      <c r="E972" s="2">
        <v>33848.116966041402</v>
      </c>
      <c r="F972" s="6">
        <v>27621</v>
      </c>
    </row>
    <row r="973" spans="1:6" ht="20.25" customHeight="1" x14ac:dyDescent="0.25">
      <c r="A973" s="1" t="s">
        <v>1</v>
      </c>
      <c r="B973" s="1" t="s">
        <v>20</v>
      </c>
      <c r="C973" s="1" t="s">
        <v>23</v>
      </c>
      <c r="D973" s="9">
        <v>45321</v>
      </c>
      <c r="E973" s="2">
        <v>34265.032293698729</v>
      </c>
      <c r="F973" s="6">
        <v>28303</v>
      </c>
    </row>
    <row r="974" spans="1:6" ht="20.25" customHeight="1" x14ac:dyDescent="0.25">
      <c r="A974" s="1" t="s">
        <v>3</v>
      </c>
      <c r="B974" s="1" t="s">
        <v>18</v>
      </c>
      <c r="C974" s="1" t="s">
        <v>23</v>
      </c>
      <c r="D974" s="9">
        <v>45321</v>
      </c>
      <c r="E974" s="2">
        <v>36556.231861864529</v>
      </c>
      <c r="F974" s="6">
        <v>29752</v>
      </c>
    </row>
    <row r="975" spans="1:6" ht="20.25" customHeight="1" x14ac:dyDescent="0.25">
      <c r="A975" s="1" t="s">
        <v>1</v>
      </c>
      <c r="B975" s="1" t="s">
        <v>18</v>
      </c>
      <c r="C975" s="1" t="s">
        <v>23</v>
      </c>
      <c r="D975" s="9">
        <v>45321</v>
      </c>
      <c r="E975" s="2">
        <v>18625.781643906685</v>
      </c>
      <c r="F975" s="6">
        <v>15041</v>
      </c>
    </row>
    <row r="976" spans="1:6" ht="20.25" customHeight="1" x14ac:dyDescent="0.25">
      <c r="A976" s="1" t="s">
        <v>3</v>
      </c>
      <c r="B976" s="1" t="s">
        <v>20</v>
      </c>
      <c r="C976" s="1" t="s">
        <v>21</v>
      </c>
      <c r="D976" s="9">
        <v>45320</v>
      </c>
      <c r="E976" s="2">
        <v>37305.16779279348</v>
      </c>
      <c r="F976" s="6">
        <v>30692</v>
      </c>
    </row>
    <row r="977" spans="1:6" ht="20.25" customHeight="1" x14ac:dyDescent="0.25">
      <c r="A977" s="1" t="s">
        <v>3</v>
      </c>
      <c r="B977" s="1" t="s">
        <v>9</v>
      </c>
      <c r="C977" s="1" t="s">
        <v>17</v>
      </c>
      <c r="D977" s="9">
        <v>45320</v>
      </c>
      <c r="E977" s="2">
        <v>28873.540872639769</v>
      </c>
      <c r="F977" s="6">
        <v>23600</v>
      </c>
    </row>
    <row r="978" spans="1:6" ht="20.25" customHeight="1" x14ac:dyDescent="0.25">
      <c r="A978" s="1" t="s">
        <v>1</v>
      </c>
      <c r="B978" s="1" t="s">
        <v>14</v>
      </c>
      <c r="C978" s="1" t="s">
        <v>17</v>
      </c>
      <c r="D978" s="9">
        <v>45319</v>
      </c>
      <c r="E978" s="2">
        <v>23397.762529413689</v>
      </c>
      <c r="F978" s="6">
        <v>19963</v>
      </c>
    </row>
    <row r="979" spans="1:6" ht="20.25" customHeight="1" x14ac:dyDescent="0.25">
      <c r="A979" s="1" t="s">
        <v>1</v>
      </c>
      <c r="B979" s="1" t="s">
        <v>18</v>
      </c>
      <c r="C979" s="1" t="s">
        <v>21</v>
      </c>
      <c r="D979" s="9">
        <v>45319</v>
      </c>
      <c r="E979" s="2">
        <v>37120.043745629118</v>
      </c>
      <c r="F979" s="6">
        <v>31383</v>
      </c>
    </row>
    <row r="980" spans="1:6" ht="20.25" customHeight="1" x14ac:dyDescent="0.25">
      <c r="A980" s="1" t="s">
        <v>3</v>
      </c>
      <c r="B980" s="1" t="s">
        <v>16</v>
      </c>
      <c r="C980" s="1" t="s">
        <v>23</v>
      </c>
      <c r="D980" s="9">
        <v>45319</v>
      </c>
      <c r="E980" s="2">
        <v>38098.284612849056</v>
      </c>
      <c r="F980" s="6">
        <v>32395</v>
      </c>
    </row>
    <row r="981" spans="1:6" ht="20.25" customHeight="1" x14ac:dyDescent="0.25">
      <c r="A981" s="1" t="s">
        <v>3</v>
      </c>
      <c r="B981" s="1" t="s">
        <v>20</v>
      </c>
      <c r="C981" s="1" t="s">
        <v>10</v>
      </c>
      <c r="D981" s="9">
        <v>45318</v>
      </c>
      <c r="E981" s="2">
        <v>34223.537468363356</v>
      </c>
      <c r="F981" s="6">
        <v>25110</v>
      </c>
    </row>
    <row r="982" spans="1:6" ht="20.25" customHeight="1" x14ac:dyDescent="0.25">
      <c r="A982" s="1" t="s">
        <v>1</v>
      </c>
      <c r="B982" s="1" t="s">
        <v>20</v>
      </c>
      <c r="C982" s="1" t="s">
        <v>23</v>
      </c>
      <c r="D982" s="9">
        <v>45317</v>
      </c>
      <c r="E982" s="2">
        <v>34938.820987374798</v>
      </c>
      <c r="F982" s="6">
        <v>28299</v>
      </c>
    </row>
    <row r="983" spans="1:6" ht="20.25" customHeight="1" x14ac:dyDescent="0.25">
      <c r="A983" s="1" t="s">
        <v>3</v>
      </c>
      <c r="B983" s="1" t="s">
        <v>18</v>
      </c>
      <c r="C983" s="1" t="s">
        <v>23</v>
      </c>
      <c r="D983" s="9">
        <v>45317</v>
      </c>
      <c r="E983" s="2">
        <v>34081.973079107556</v>
      </c>
      <c r="F983" s="6">
        <v>29748</v>
      </c>
    </row>
    <row r="984" spans="1:6" ht="20.25" customHeight="1" x14ac:dyDescent="0.25">
      <c r="A984" s="1" t="s">
        <v>1</v>
      </c>
      <c r="B984" s="1" t="s">
        <v>13</v>
      </c>
      <c r="C984" s="1" t="s">
        <v>17</v>
      </c>
      <c r="D984" s="9">
        <v>45317</v>
      </c>
      <c r="E984" s="2">
        <v>49559.202664277291</v>
      </c>
      <c r="F984" s="6">
        <v>36379</v>
      </c>
    </row>
    <row r="985" spans="1:6" ht="20.25" customHeight="1" x14ac:dyDescent="0.25">
      <c r="A985" s="1" t="s">
        <v>1</v>
      </c>
      <c r="B985" s="1" t="s">
        <v>14</v>
      </c>
      <c r="C985" s="1" t="s">
        <v>23</v>
      </c>
      <c r="D985" s="9">
        <v>45317</v>
      </c>
      <c r="E985" s="2">
        <v>22282.601806587831</v>
      </c>
      <c r="F985" s="6">
        <v>16960</v>
      </c>
    </row>
    <row r="986" spans="1:6" ht="20.25" customHeight="1" x14ac:dyDescent="0.25">
      <c r="A986" s="1" t="s">
        <v>1</v>
      </c>
      <c r="B986" s="1" t="s">
        <v>20</v>
      </c>
      <c r="C986" s="1" t="s">
        <v>21</v>
      </c>
      <c r="D986" s="9">
        <v>45317</v>
      </c>
      <c r="E986" s="2">
        <v>39611.596791215852</v>
      </c>
      <c r="F986" s="6">
        <v>32738</v>
      </c>
    </row>
    <row r="987" spans="1:6" ht="20.25" customHeight="1" x14ac:dyDescent="0.25">
      <c r="A987" s="1" t="s">
        <v>1</v>
      </c>
      <c r="B987" s="1" t="s">
        <v>18</v>
      </c>
      <c r="C987" s="1" t="s">
        <v>21</v>
      </c>
      <c r="D987" s="9">
        <v>45317</v>
      </c>
      <c r="E987" s="2">
        <v>24944.408781431015</v>
      </c>
      <c r="F987" s="6">
        <v>19447</v>
      </c>
    </row>
    <row r="988" spans="1:6" ht="20.25" customHeight="1" x14ac:dyDescent="0.25">
      <c r="A988" s="1" t="s">
        <v>1</v>
      </c>
      <c r="B988" s="1" t="s">
        <v>16</v>
      </c>
      <c r="C988" s="1" t="s">
        <v>23</v>
      </c>
      <c r="D988" s="9">
        <v>45317</v>
      </c>
      <c r="E988" s="2">
        <v>33284.387064251816</v>
      </c>
      <c r="F988" s="6">
        <v>25761</v>
      </c>
    </row>
    <row r="989" spans="1:6" ht="20.25" customHeight="1" x14ac:dyDescent="0.25">
      <c r="A989" s="1" t="s">
        <v>1</v>
      </c>
      <c r="B989" s="1" t="s">
        <v>16</v>
      </c>
      <c r="C989" s="1" t="s">
        <v>17</v>
      </c>
      <c r="D989" s="9">
        <v>45317</v>
      </c>
      <c r="E989" s="2">
        <v>27308.597977083362</v>
      </c>
      <c r="F989" s="6">
        <v>21100</v>
      </c>
    </row>
    <row r="990" spans="1:6" ht="20.25" customHeight="1" x14ac:dyDescent="0.25">
      <c r="A990" s="1" t="s">
        <v>1</v>
      </c>
      <c r="B990" s="1" t="s">
        <v>9</v>
      </c>
      <c r="C990" s="1" t="s">
        <v>21</v>
      </c>
      <c r="D990" s="9">
        <v>45317</v>
      </c>
      <c r="E990" s="2">
        <v>25593.523113171996</v>
      </c>
      <c r="F990" s="6">
        <v>20439</v>
      </c>
    </row>
    <row r="991" spans="1:6" ht="20.25" customHeight="1" x14ac:dyDescent="0.25">
      <c r="A991" s="1" t="s">
        <v>3</v>
      </c>
      <c r="B991" s="1" t="s">
        <v>18</v>
      </c>
      <c r="C991" s="1" t="s">
        <v>21</v>
      </c>
      <c r="D991" s="9">
        <v>45317</v>
      </c>
      <c r="E991" s="2">
        <v>23505.944626241097</v>
      </c>
      <c r="F991" s="6">
        <v>17254</v>
      </c>
    </row>
    <row r="992" spans="1:6" ht="20.25" customHeight="1" x14ac:dyDescent="0.25">
      <c r="A992" s="1" t="s">
        <v>3</v>
      </c>
      <c r="B992" s="1" t="s">
        <v>20</v>
      </c>
      <c r="C992" s="1" t="s">
        <v>21</v>
      </c>
      <c r="D992" s="9">
        <v>45316</v>
      </c>
      <c r="E992" s="2">
        <v>36991.956153611362</v>
      </c>
      <c r="F992" s="6">
        <v>30688</v>
      </c>
    </row>
    <row r="993" spans="1:6" ht="20.25" customHeight="1" x14ac:dyDescent="0.25">
      <c r="A993" s="1" t="s">
        <v>3</v>
      </c>
      <c r="B993" s="1" t="s">
        <v>9</v>
      </c>
      <c r="C993" s="1" t="s">
        <v>17</v>
      </c>
      <c r="D993" s="9">
        <v>45316</v>
      </c>
      <c r="E993" s="2">
        <v>27504.926511610458</v>
      </c>
      <c r="F993" s="6">
        <v>23596</v>
      </c>
    </row>
    <row r="994" spans="1:6" ht="20.25" customHeight="1" x14ac:dyDescent="0.25">
      <c r="A994" s="1" t="s">
        <v>1</v>
      </c>
      <c r="B994" s="1" t="s">
        <v>19</v>
      </c>
      <c r="C994" s="1" t="s">
        <v>21</v>
      </c>
      <c r="D994" s="9">
        <v>45316</v>
      </c>
      <c r="E994" s="2">
        <v>29851.193191017268</v>
      </c>
      <c r="F994" s="6">
        <v>23770</v>
      </c>
    </row>
    <row r="995" spans="1:6" ht="20.25" customHeight="1" x14ac:dyDescent="0.25">
      <c r="A995" s="1" t="s">
        <v>1</v>
      </c>
      <c r="B995" s="1" t="s">
        <v>22</v>
      </c>
      <c r="C995" s="1" t="s">
        <v>10</v>
      </c>
      <c r="D995" s="9">
        <v>45316</v>
      </c>
      <c r="E995" s="2">
        <v>39243.867700337658</v>
      </c>
      <c r="F995" s="6">
        <v>28518</v>
      </c>
    </row>
    <row r="996" spans="1:6" ht="20.25" customHeight="1" x14ac:dyDescent="0.25">
      <c r="A996" s="1" t="s">
        <v>2</v>
      </c>
      <c r="B996" s="1" t="s">
        <v>22</v>
      </c>
      <c r="C996" s="1" t="s">
        <v>21</v>
      </c>
      <c r="D996" s="9">
        <v>45316</v>
      </c>
      <c r="E996" s="2">
        <v>26130.956444767318</v>
      </c>
      <c r="F996" s="6">
        <v>19159</v>
      </c>
    </row>
    <row r="997" spans="1:6" ht="20.25" customHeight="1" x14ac:dyDescent="0.25">
      <c r="A997" s="1" t="s">
        <v>1</v>
      </c>
      <c r="B997" s="1" t="s">
        <v>19</v>
      </c>
      <c r="C997" s="1" t="s">
        <v>17</v>
      </c>
      <c r="D997" s="9">
        <v>45315</v>
      </c>
      <c r="E997" s="2">
        <v>49414.161442251323</v>
      </c>
      <c r="F997" s="6">
        <v>36416</v>
      </c>
    </row>
    <row r="998" spans="1:6" ht="20.25" customHeight="1" x14ac:dyDescent="0.25">
      <c r="A998" s="1" t="s">
        <v>1</v>
      </c>
      <c r="B998" s="1" t="s">
        <v>9</v>
      </c>
      <c r="C998" s="1" t="s">
        <v>17</v>
      </c>
      <c r="D998" s="9">
        <v>45315</v>
      </c>
      <c r="E998" s="2">
        <v>39136.453575905907</v>
      </c>
      <c r="F998" s="6">
        <v>30070</v>
      </c>
    </row>
    <row r="999" spans="1:6" ht="20.25" customHeight="1" x14ac:dyDescent="0.25">
      <c r="A999" s="1" t="s">
        <v>1</v>
      </c>
      <c r="B999" s="1" t="s">
        <v>18</v>
      </c>
      <c r="C999" s="1" t="s">
        <v>17</v>
      </c>
      <c r="D999" s="9">
        <v>45308</v>
      </c>
      <c r="E999" s="2">
        <v>43336.915897687286</v>
      </c>
      <c r="F999" s="6">
        <v>34686</v>
      </c>
    </row>
    <row r="1000" spans="1:6" ht="20.25" customHeight="1" x14ac:dyDescent="0.25">
      <c r="A1000" s="1" t="s">
        <v>1</v>
      </c>
      <c r="B1000" s="1" t="s">
        <v>9</v>
      </c>
      <c r="C1000" s="1" t="s">
        <v>17</v>
      </c>
      <c r="D1000" s="9">
        <v>45301</v>
      </c>
      <c r="E1000" s="2">
        <v>32960</v>
      </c>
      <c r="F1000" s="6">
        <v>23033</v>
      </c>
    </row>
    <row r="1001" spans="1:6" ht="20.25" customHeight="1" x14ac:dyDescent="0.25">
      <c r="A1001" s="1" t="s">
        <v>1</v>
      </c>
      <c r="B1001" s="1" t="s">
        <v>14</v>
      </c>
      <c r="C1001" s="1" t="s">
        <v>15</v>
      </c>
      <c r="D1001" s="9">
        <v>45298</v>
      </c>
      <c r="E1001" s="2">
        <v>23094.611565058305</v>
      </c>
      <c r="F1001" s="6">
        <v>17814</v>
      </c>
    </row>
    <row r="1002" spans="1:6" ht="20.25" customHeight="1" x14ac:dyDescent="0.25">
      <c r="A1002" s="1" t="s">
        <v>1</v>
      </c>
      <c r="B1002" s="1" t="s">
        <v>16</v>
      </c>
      <c r="C1002" s="1" t="s">
        <v>17</v>
      </c>
      <c r="D1002" s="9">
        <v>45298</v>
      </c>
      <c r="E1002" s="2">
        <v>22382.680390997233</v>
      </c>
      <c r="F1002" s="6">
        <v>16757</v>
      </c>
    </row>
    <row r="1003" spans="1:6" ht="20.25" customHeight="1" x14ac:dyDescent="0.25">
      <c r="A1003" s="1" t="s">
        <v>3</v>
      </c>
      <c r="B1003" s="1" t="s">
        <v>12</v>
      </c>
      <c r="C1003" s="1" t="s">
        <v>10</v>
      </c>
      <c r="D1003" s="9">
        <v>45297</v>
      </c>
      <c r="E1003" s="2">
        <v>33000</v>
      </c>
      <c r="F1003" s="6">
        <v>25516</v>
      </c>
    </row>
    <row r="1004" spans="1:6" ht="20.25" customHeight="1" x14ac:dyDescent="0.25">
      <c r="A1004" s="1" t="s">
        <v>3</v>
      </c>
      <c r="B1004" s="1" t="s">
        <v>13</v>
      </c>
      <c r="C1004" s="1" t="s">
        <v>15</v>
      </c>
      <c r="D1004" s="9">
        <v>45297</v>
      </c>
      <c r="E1004" s="2">
        <v>43500</v>
      </c>
      <c r="F1004" s="6">
        <v>33335</v>
      </c>
    </row>
    <row r="1005" spans="1:6" ht="20.25" customHeight="1" x14ac:dyDescent="0.25">
      <c r="A1005" s="1" t="s">
        <v>1</v>
      </c>
      <c r="B1005" s="1" t="s">
        <v>11</v>
      </c>
      <c r="C1005" s="1" t="s">
        <v>10</v>
      </c>
      <c r="D1005" s="9">
        <v>45296</v>
      </c>
      <c r="E1005" s="2">
        <v>38000</v>
      </c>
      <c r="F1005" s="6">
        <v>30737</v>
      </c>
    </row>
    <row r="1006" spans="1:6" ht="20.25" customHeight="1" x14ac:dyDescent="0.25">
      <c r="A1006" s="1" t="s">
        <v>1</v>
      </c>
      <c r="B1006" s="1" t="s">
        <v>9</v>
      </c>
      <c r="C1006" s="1" t="s">
        <v>10</v>
      </c>
      <c r="D1006" s="9">
        <v>45295</v>
      </c>
      <c r="E1006" s="2">
        <v>22100</v>
      </c>
      <c r="F1006" s="6">
        <v>15908</v>
      </c>
    </row>
    <row r="1007" spans="1:6" ht="20.25" customHeight="1" x14ac:dyDescent="0.25">
      <c r="A1007" s="1" t="s">
        <v>1</v>
      </c>
      <c r="B1007" s="1" t="s">
        <v>22</v>
      </c>
      <c r="C1007" s="1" t="s">
        <v>21</v>
      </c>
      <c r="D1007" s="9">
        <v>45290</v>
      </c>
      <c r="E1007" s="2">
        <v>40995.188361253473</v>
      </c>
      <c r="F1007" s="6">
        <v>33374</v>
      </c>
    </row>
    <row r="1008" spans="1:6" ht="20.25" customHeight="1" x14ac:dyDescent="0.25">
      <c r="A1008" s="1" t="s">
        <v>2</v>
      </c>
      <c r="B1008" s="1" t="s">
        <v>19</v>
      </c>
      <c r="C1008" s="1" t="s">
        <v>17</v>
      </c>
      <c r="D1008" s="9">
        <v>45290</v>
      </c>
      <c r="E1008" s="2">
        <v>43322.453083471846</v>
      </c>
      <c r="F1008" s="6">
        <v>36169</v>
      </c>
    </row>
    <row r="1009" spans="1:6" ht="20.25" customHeight="1" x14ac:dyDescent="0.25">
      <c r="A1009" s="1" t="s">
        <v>1</v>
      </c>
      <c r="B1009" s="1" t="s">
        <v>22</v>
      </c>
      <c r="C1009" s="1" t="s">
        <v>21</v>
      </c>
      <c r="D1009" s="9">
        <v>45290</v>
      </c>
      <c r="E1009" s="2">
        <v>39442.825636847221</v>
      </c>
      <c r="F1009" s="6">
        <v>33368</v>
      </c>
    </row>
    <row r="1010" spans="1:6" ht="20.25" customHeight="1" x14ac:dyDescent="0.25">
      <c r="A1010" s="1" t="s">
        <v>2</v>
      </c>
      <c r="B1010" s="1" t="s">
        <v>19</v>
      </c>
      <c r="C1010" s="1" t="s">
        <v>17</v>
      </c>
      <c r="D1010" s="9">
        <v>45290</v>
      </c>
      <c r="E1010" s="2">
        <v>44946.02845184262</v>
      </c>
      <c r="F1010" s="6">
        <v>36163</v>
      </c>
    </row>
    <row r="1011" spans="1:6" ht="20.25" customHeight="1" x14ac:dyDescent="0.25">
      <c r="A1011" s="1" t="s">
        <v>1</v>
      </c>
      <c r="B1011" s="1" t="s">
        <v>18</v>
      </c>
      <c r="C1011" s="1" t="s">
        <v>10</v>
      </c>
      <c r="D1011" s="9">
        <v>45289</v>
      </c>
      <c r="E1011" s="2">
        <v>45118.629831559185</v>
      </c>
      <c r="F1011" s="6">
        <v>35769</v>
      </c>
    </row>
    <row r="1012" spans="1:6" ht="20.25" customHeight="1" x14ac:dyDescent="0.25">
      <c r="A1012" s="1" t="s">
        <v>1</v>
      </c>
      <c r="B1012" s="1" t="s">
        <v>16</v>
      </c>
      <c r="C1012" s="1" t="s">
        <v>15</v>
      </c>
      <c r="D1012" s="9">
        <v>45289</v>
      </c>
      <c r="E1012" s="2">
        <v>25620.661726083752</v>
      </c>
      <c r="F1012" s="6">
        <v>21904</v>
      </c>
    </row>
    <row r="1013" spans="1:6" ht="20.25" customHeight="1" x14ac:dyDescent="0.25">
      <c r="A1013" s="1" t="s">
        <v>1</v>
      </c>
      <c r="B1013" s="1" t="s">
        <v>18</v>
      </c>
      <c r="C1013" s="1" t="s">
        <v>10</v>
      </c>
      <c r="D1013" s="9">
        <v>45289</v>
      </c>
      <c r="E1013" s="2">
        <v>43903.58710278364</v>
      </c>
      <c r="F1013" s="6">
        <v>35763</v>
      </c>
    </row>
    <row r="1014" spans="1:6" ht="20.25" customHeight="1" x14ac:dyDescent="0.25">
      <c r="A1014" s="1" t="s">
        <v>1</v>
      </c>
      <c r="B1014" s="1" t="s">
        <v>16</v>
      </c>
      <c r="C1014" s="1" t="s">
        <v>15</v>
      </c>
      <c r="D1014" s="9">
        <v>45289</v>
      </c>
      <c r="E1014" s="2">
        <v>26291.053085565865</v>
      </c>
      <c r="F1014" s="6">
        <v>21898</v>
      </c>
    </row>
    <row r="1015" spans="1:6" ht="20.25" customHeight="1" x14ac:dyDescent="0.25">
      <c r="A1015" s="1" t="s">
        <v>1</v>
      </c>
      <c r="B1015" s="1" t="s">
        <v>12</v>
      </c>
      <c r="C1015" s="1" t="s">
        <v>21</v>
      </c>
      <c r="D1015" s="9">
        <v>45288</v>
      </c>
      <c r="E1015" s="2">
        <v>40167.518006788399</v>
      </c>
      <c r="F1015" s="6">
        <v>33071</v>
      </c>
    </row>
    <row r="1016" spans="1:6" ht="20.25" customHeight="1" x14ac:dyDescent="0.25">
      <c r="A1016" s="1" t="s">
        <v>1</v>
      </c>
      <c r="B1016" s="1" t="s">
        <v>22</v>
      </c>
      <c r="C1016" s="1" t="s">
        <v>17</v>
      </c>
      <c r="D1016" s="9">
        <v>45288</v>
      </c>
      <c r="E1016" s="2">
        <v>41366.009659888718</v>
      </c>
      <c r="F1016" s="6">
        <v>33427</v>
      </c>
    </row>
    <row r="1017" spans="1:6" ht="20.25" customHeight="1" x14ac:dyDescent="0.25">
      <c r="A1017" s="1" t="s">
        <v>1</v>
      </c>
      <c r="B1017" s="1" t="s">
        <v>12</v>
      </c>
      <c r="C1017" s="1" t="s">
        <v>21</v>
      </c>
      <c r="D1017" s="9">
        <v>45288</v>
      </c>
      <c r="E1017" s="2">
        <v>41461.141838342381</v>
      </c>
      <c r="F1017" s="6">
        <v>33065</v>
      </c>
    </row>
    <row r="1018" spans="1:6" ht="20.25" customHeight="1" x14ac:dyDescent="0.25">
      <c r="A1018" s="1" t="s">
        <v>1</v>
      </c>
      <c r="B1018" s="1" t="s">
        <v>22</v>
      </c>
      <c r="C1018" s="1" t="s">
        <v>17</v>
      </c>
      <c r="D1018" s="9">
        <v>45288</v>
      </c>
      <c r="E1018" s="2">
        <v>38219.040206013771</v>
      </c>
      <c r="F1018" s="6">
        <v>33421</v>
      </c>
    </row>
    <row r="1019" spans="1:6" ht="20.25" customHeight="1" x14ac:dyDescent="0.25">
      <c r="A1019" s="1" t="s">
        <v>1</v>
      </c>
      <c r="B1019" s="1" t="s">
        <v>14</v>
      </c>
      <c r="C1019" s="1" t="s">
        <v>21</v>
      </c>
      <c r="D1019" s="9">
        <v>45287</v>
      </c>
      <c r="E1019" s="2">
        <v>27540.246168713722</v>
      </c>
      <c r="F1019" s="6">
        <v>23369</v>
      </c>
    </row>
    <row r="1020" spans="1:6" ht="20.25" customHeight="1" x14ac:dyDescent="0.25">
      <c r="A1020" s="1" t="s">
        <v>1</v>
      </c>
      <c r="B1020" s="1" t="s">
        <v>14</v>
      </c>
      <c r="C1020" s="1" t="s">
        <v>21</v>
      </c>
      <c r="D1020" s="9">
        <v>45287</v>
      </c>
      <c r="E1020" s="2">
        <v>29015.984837235817</v>
      </c>
      <c r="F1020" s="6">
        <v>23363</v>
      </c>
    </row>
    <row r="1021" spans="1:6" ht="20.25" customHeight="1" x14ac:dyDescent="0.25">
      <c r="A1021" s="1" t="s">
        <v>1</v>
      </c>
      <c r="B1021" s="1" t="s">
        <v>12</v>
      </c>
      <c r="C1021" s="1" t="s">
        <v>15</v>
      </c>
      <c r="D1021" s="9">
        <v>45286</v>
      </c>
      <c r="E1021" s="2">
        <v>36919.170179578301</v>
      </c>
      <c r="F1021" s="6">
        <v>30664</v>
      </c>
    </row>
    <row r="1022" spans="1:6" ht="20.25" customHeight="1" x14ac:dyDescent="0.25">
      <c r="A1022" s="1" t="s">
        <v>3</v>
      </c>
      <c r="B1022" s="1" t="s">
        <v>9</v>
      </c>
      <c r="C1022" s="1" t="s">
        <v>10</v>
      </c>
      <c r="D1022" s="9">
        <v>45286</v>
      </c>
      <c r="E1022" s="2">
        <v>36034.741922123561</v>
      </c>
      <c r="F1022" s="6">
        <v>29351</v>
      </c>
    </row>
    <row r="1023" spans="1:6" ht="20.25" customHeight="1" x14ac:dyDescent="0.25">
      <c r="A1023" s="1" t="s">
        <v>1</v>
      </c>
      <c r="B1023" s="1" t="s">
        <v>12</v>
      </c>
      <c r="C1023" s="1" t="s">
        <v>15</v>
      </c>
      <c r="D1023" s="9">
        <v>45286</v>
      </c>
      <c r="E1023" s="2">
        <v>37229.737005772222</v>
      </c>
      <c r="F1023" s="6">
        <v>30658</v>
      </c>
    </row>
    <row r="1024" spans="1:6" ht="20.25" customHeight="1" x14ac:dyDescent="0.25">
      <c r="A1024" s="1" t="s">
        <v>3</v>
      </c>
      <c r="B1024" s="1" t="s">
        <v>9</v>
      </c>
      <c r="C1024" s="1" t="s">
        <v>10</v>
      </c>
      <c r="D1024" s="9">
        <v>45286</v>
      </c>
      <c r="E1024" s="2">
        <v>35218.238973473395</v>
      </c>
      <c r="F1024" s="6">
        <v>29345</v>
      </c>
    </row>
    <row r="1025" spans="1:6" ht="20.25" customHeight="1" x14ac:dyDescent="0.25">
      <c r="A1025" s="1" t="s">
        <v>1</v>
      </c>
      <c r="B1025" s="1" t="s">
        <v>13</v>
      </c>
      <c r="C1025" s="1" t="s">
        <v>10</v>
      </c>
      <c r="D1025" s="9">
        <v>45285</v>
      </c>
      <c r="E1025" s="2">
        <v>46952.797717395624</v>
      </c>
      <c r="F1025" s="6">
        <v>37824</v>
      </c>
    </row>
    <row r="1026" spans="1:6" ht="20.25" customHeight="1" x14ac:dyDescent="0.25">
      <c r="A1026" s="1" t="s">
        <v>1</v>
      </c>
      <c r="B1026" s="1" t="s">
        <v>13</v>
      </c>
      <c r="C1026" s="1" t="s">
        <v>10</v>
      </c>
      <c r="D1026" s="9">
        <v>45285</v>
      </c>
      <c r="E1026" s="2">
        <v>47657.128563385282</v>
      </c>
      <c r="F1026" s="6">
        <v>37818</v>
      </c>
    </row>
    <row r="1027" spans="1:6" ht="20.25" customHeight="1" x14ac:dyDescent="0.25">
      <c r="A1027" s="1" t="s">
        <v>1</v>
      </c>
      <c r="B1027" s="1" t="s">
        <v>18</v>
      </c>
      <c r="C1027" s="1" t="s">
        <v>17</v>
      </c>
      <c r="D1027" s="9">
        <v>45283</v>
      </c>
      <c r="E1027" s="2">
        <v>36804.11918575476</v>
      </c>
      <c r="F1027" s="6">
        <v>31348</v>
      </c>
    </row>
    <row r="1028" spans="1:6" ht="20.25" customHeight="1" x14ac:dyDescent="0.25">
      <c r="A1028" s="1" t="s">
        <v>1</v>
      </c>
      <c r="B1028" s="1" t="s">
        <v>16</v>
      </c>
      <c r="C1028" s="1" t="s">
        <v>21</v>
      </c>
      <c r="D1028" s="9">
        <v>45283</v>
      </c>
      <c r="E1028" s="2">
        <v>45154.308758706102</v>
      </c>
      <c r="F1028" s="6">
        <v>38413</v>
      </c>
    </row>
    <row r="1029" spans="1:6" ht="20.25" customHeight="1" x14ac:dyDescent="0.25">
      <c r="A1029" s="1" t="s">
        <v>1</v>
      </c>
      <c r="B1029" s="1" t="s">
        <v>16</v>
      </c>
      <c r="C1029" s="1" t="s">
        <v>10</v>
      </c>
      <c r="D1029" s="9">
        <v>45283</v>
      </c>
      <c r="E1029" s="2">
        <v>23175.887707652055</v>
      </c>
      <c r="F1029" s="6">
        <v>19772</v>
      </c>
    </row>
    <row r="1030" spans="1:6" ht="20.25" customHeight="1" x14ac:dyDescent="0.25">
      <c r="A1030" s="1" t="s">
        <v>3</v>
      </c>
      <c r="B1030" s="1" t="s">
        <v>14</v>
      </c>
      <c r="C1030" s="1" t="s">
        <v>15</v>
      </c>
      <c r="D1030" s="9">
        <v>45283</v>
      </c>
      <c r="E1030" s="2">
        <v>25473.937715838732</v>
      </c>
      <c r="F1030" s="6">
        <v>20663</v>
      </c>
    </row>
    <row r="1031" spans="1:6" ht="20.25" customHeight="1" x14ac:dyDescent="0.25">
      <c r="A1031" s="1" t="s">
        <v>3</v>
      </c>
      <c r="B1031" s="1" t="s">
        <v>14</v>
      </c>
      <c r="C1031" s="1" t="s">
        <v>15</v>
      </c>
      <c r="D1031" s="9">
        <v>45283</v>
      </c>
      <c r="E1031" s="2">
        <v>24459.716822984461</v>
      </c>
      <c r="F1031" s="6">
        <v>19738</v>
      </c>
    </row>
    <row r="1032" spans="1:6" ht="20.25" customHeight="1" x14ac:dyDescent="0.25">
      <c r="A1032" s="1" t="s">
        <v>3</v>
      </c>
      <c r="B1032" s="1" t="s">
        <v>20</v>
      </c>
      <c r="C1032" s="1" t="s">
        <v>21</v>
      </c>
      <c r="D1032" s="9">
        <v>45283</v>
      </c>
      <c r="E1032" s="2">
        <v>25327.044115487421</v>
      </c>
      <c r="F1032" s="6">
        <v>21724</v>
      </c>
    </row>
    <row r="1033" spans="1:6" ht="20.25" customHeight="1" x14ac:dyDescent="0.25">
      <c r="A1033" s="1" t="s">
        <v>3</v>
      </c>
      <c r="B1033" s="1" t="s">
        <v>11</v>
      </c>
      <c r="C1033" s="1" t="s">
        <v>23</v>
      </c>
      <c r="D1033" s="9">
        <v>45283</v>
      </c>
      <c r="E1033" s="2">
        <v>40393.397512720621</v>
      </c>
      <c r="F1033" s="6">
        <v>32875</v>
      </c>
    </row>
    <row r="1034" spans="1:6" ht="20.25" customHeight="1" x14ac:dyDescent="0.25">
      <c r="A1034" s="1" t="s">
        <v>1</v>
      </c>
      <c r="B1034" s="1" t="s">
        <v>18</v>
      </c>
      <c r="C1034" s="1" t="s">
        <v>17</v>
      </c>
      <c r="D1034" s="9">
        <v>45283</v>
      </c>
      <c r="E1034" s="2">
        <v>36566.82366230373</v>
      </c>
      <c r="F1034" s="6">
        <v>31342</v>
      </c>
    </row>
    <row r="1035" spans="1:6" ht="20.25" customHeight="1" x14ac:dyDescent="0.25">
      <c r="A1035" s="1" t="s">
        <v>1</v>
      </c>
      <c r="B1035" s="1" t="s">
        <v>16</v>
      </c>
      <c r="C1035" s="1" t="s">
        <v>21</v>
      </c>
      <c r="D1035" s="9">
        <v>45283</v>
      </c>
      <c r="E1035" s="2">
        <v>44576.476894716587</v>
      </c>
      <c r="F1035" s="6">
        <v>38407</v>
      </c>
    </row>
    <row r="1036" spans="1:6" ht="20.25" customHeight="1" x14ac:dyDescent="0.25">
      <c r="A1036" s="1" t="s">
        <v>1</v>
      </c>
      <c r="B1036" s="1" t="s">
        <v>16</v>
      </c>
      <c r="C1036" s="1" t="s">
        <v>10</v>
      </c>
      <c r="D1036" s="9">
        <v>45283</v>
      </c>
      <c r="E1036" s="2">
        <v>23237.455471289468</v>
      </c>
      <c r="F1036" s="6">
        <v>19766</v>
      </c>
    </row>
    <row r="1037" spans="1:6" ht="20.25" customHeight="1" x14ac:dyDescent="0.25">
      <c r="A1037" s="1" t="s">
        <v>3</v>
      </c>
      <c r="B1037" s="1" t="s">
        <v>14</v>
      </c>
      <c r="C1037" s="1" t="s">
        <v>15</v>
      </c>
      <c r="D1037" s="9">
        <v>45283</v>
      </c>
      <c r="E1037" s="2">
        <v>24105.714657479555</v>
      </c>
      <c r="F1037" s="6">
        <v>20657</v>
      </c>
    </row>
    <row r="1038" spans="1:6" ht="20.25" customHeight="1" x14ac:dyDescent="0.25">
      <c r="A1038" s="1" t="s">
        <v>3</v>
      </c>
      <c r="B1038" s="1" t="s">
        <v>14</v>
      </c>
      <c r="C1038" s="1" t="s">
        <v>15</v>
      </c>
      <c r="D1038" s="9">
        <v>45283</v>
      </c>
      <c r="E1038" s="2">
        <v>23733.539606429458</v>
      </c>
      <c r="F1038" s="6">
        <v>19732</v>
      </c>
    </row>
    <row r="1039" spans="1:6" ht="20.25" customHeight="1" x14ac:dyDescent="0.25">
      <c r="A1039" s="1" t="s">
        <v>3</v>
      </c>
      <c r="B1039" s="1" t="s">
        <v>20</v>
      </c>
      <c r="C1039" s="1" t="s">
        <v>21</v>
      </c>
      <c r="D1039" s="9">
        <v>45283</v>
      </c>
      <c r="E1039" s="2">
        <v>26365.593962191298</v>
      </c>
      <c r="F1039" s="6">
        <v>21718</v>
      </c>
    </row>
    <row r="1040" spans="1:6" ht="20.25" customHeight="1" x14ac:dyDescent="0.25">
      <c r="A1040" s="1" t="s">
        <v>3</v>
      </c>
      <c r="B1040" s="1" t="s">
        <v>11</v>
      </c>
      <c r="C1040" s="1" t="s">
        <v>23</v>
      </c>
      <c r="D1040" s="9">
        <v>45283</v>
      </c>
      <c r="E1040" s="2">
        <v>37381.556529223577</v>
      </c>
      <c r="F1040" s="6">
        <v>32869</v>
      </c>
    </row>
    <row r="1041" spans="1:6" ht="20.25" customHeight="1" x14ac:dyDescent="0.25">
      <c r="A1041" s="1" t="s">
        <v>1</v>
      </c>
      <c r="B1041" s="1" t="s">
        <v>13</v>
      </c>
      <c r="C1041" s="1" t="s">
        <v>15</v>
      </c>
      <c r="D1041" s="9">
        <v>45282</v>
      </c>
      <c r="E1041" s="2">
        <v>35028.842666750941</v>
      </c>
      <c r="F1041" s="6">
        <v>29068</v>
      </c>
    </row>
    <row r="1042" spans="1:6" ht="20.25" customHeight="1" x14ac:dyDescent="0.25">
      <c r="A1042" s="1" t="s">
        <v>1</v>
      </c>
      <c r="B1042" s="1" t="s">
        <v>19</v>
      </c>
      <c r="C1042" s="1" t="s">
        <v>21</v>
      </c>
      <c r="D1042" s="9">
        <v>45282</v>
      </c>
      <c r="E1042" s="2">
        <v>26595.943085171537</v>
      </c>
      <c r="F1042" s="6">
        <v>22953</v>
      </c>
    </row>
    <row r="1043" spans="1:6" ht="20.25" customHeight="1" x14ac:dyDescent="0.25">
      <c r="A1043" s="1" t="s">
        <v>1</v>
      </c>
      <c r="B1043" s="1" t="s">
        <v>19</v>
      </c>
      <c r="C1043" s="1" t="s">
        <v>17</v>
      </c>
      <c r="D1043" s="9">
        <v>45282</v>
      </c>
      <c r="E1043" s="2">
        <v>25714.743284116135</v>
      </c>
      <c r="F1043" s="6">
        <v>22602</v>
      </c>
    </row>
    <row r="1044" spans="1:6" ht="20.25" customHeight="1" x14ac:dyDescent="0.25">
      <c r="A1044" s="1" t="s">
        <v>1</v>
      </c>
      <c r="B1044" s="1" t="s">
        <v>12</v>
      </c>
      <c r="C1044" s="1" t="s">
        <v>17</v>
      </c>
      <c r="D1044" s="9">
        <v>45282</v>
      </c>
      <c r="E1044" s="2">
        <v>42679.806793219497</v>
      </c>
      <c r="F1044" s="6">
        <v>33867</v>
      </c>
    </row>
    <row r="1045" spans="1:6" ht="20.25" customHeight="1" x14ac:dyDescent="0.25">
      <c r="A1045" s="1" t="s">
        <v>1</v>
      </c>
      <c r="B1045" s="1" t="s">
        <v>22</v>
      </c>
      <c r="C1045" s="1" t="s">
        <v>23</v>
      </c>
      <c r="D1045" s="9">
        <v>45282</v>
      </c>
      <c r="E1045" s="2">
        <v>23281.526887050215</v>
      </c>
      <c r="F1045" s="6">
        <v>19825</v>
      </c>
    </row>
    <row r="1046" spans="1:6" ht="20.25" customHeight="1" x14ac:dyDescent="0.25">
      <c r="A1046" s="1" t="s">
        <v>2</v>
      </c>
      <c r="B1046" s="1" t="s">
        <v>19</v>
      </c>
      <c r="C1046" s="1" t="s">
        <v>15</v>
      </c>
      <c r="D1046" s="9">
        <v>45282</v>
      </c>
      <c r="E1046" s="2">
        <v>33593.736006466585</v>
      </c>
      <c r="F1046" s="6">
        <v>27879</v>
      </c>
    </row>
    <row r="1047" spans="1:6" ht="20.25" customHeight="1" x14ac:dyDescent="0.25">
      <c r="A1047" s="1" t="s">
        <v>1</v>
      </c>
      <c r="B1047" s="1" t="s">
        <v>12</v>
      </c>
      <c r="C1047" s="1" t="s">
        <v>23</v>
      </c>
      <c r="D1047" s="9">
        <v>45282</v>
      </c>
      <c r="E1047" s="2">
        <v>30806.333585661112</v>
      </c>
      <c r="F1047" s="6">
        <v>24047</v>
      </c>
    </row>
    <row r="1048" spans="1:6" ht="20.25" customHeight="1" x14ac:dyDescent="0.25">
      <c r="A1048" s="1" t="s">
        <v>1</v>
      </c>
      <c r="B1048" s="1" t="s">
        <v>13</v>
      </c>
      <c r="C1048" s="1" t="s">
        <v>15</v>
      </c>
      <c r="D1048" s="9">
        <v>45282</v>
      </c>
      <c r="E1048" s="2">
        <v>36355.355055183929</v>
      </c>
      <c r="F1048" s="6">
        <v>29062</v>
      </c>
    </row>
    <row r="1049" spans="1:6" ht="20.25" customHeight="1" x14ac:dyDescent="0.25">
      <c r="A1049" s="1" t="s">
        <v>1</v>
      </c>
      <c r="B1049" s="1" t="s">
        <v>19</v>
      </c>
      <c r="C1049" s="1" t="s">
        <v>21</v>
      </c>
      <c r="D1049" s="9">
        <v>45282</v>
      </c>
      <c r="E1049" s="2">
        <v>26619.443597810172</v>
      </c>
      <c r="F1049" s="6">
        <v>22947</v>
      </c>
    </row>
    <row r="1050" spans="1:6" ht="20.25" customHeight="1" x14ac:dyDescent="0.25">
      <c r="A1050" s="1" t="s">
        <v>1</v>
      </c>
      <c r="B1050" s="1" t="s">
        <v>19</v>
      </c>
      <c r="C1050" s="1" t="s">
        <v>17</v>
      </c>
      <c r="D1050" s="9">
        <v>45282</v>
      </c>
      <c r="E1050" s="2">
        <v>26561.997030565923</v>
      </c>
      <c r="F1050" s="6">
        <v>22596</v>
      </c>
    </row>
    <row r="1051" spans="1:6" ht="20.25" customHeight="1" x14ac:dyDescent="0.25">
      <c r="A1051" s="1" t="s">
        <v>1</v>
      </c>
      <c r="B1051" s="1" t="s">
        <v>12</v>
      </c>
      <c r="C1051" s="1" t="s">
        <v>17</v>
      </c>
      <c r="D1051" s="9">
        <v>45282</v>
      </c>
      <c r="E1051" s="2">
        <v>40167.481779307949</v>
      </c>
      <c r="F1051" s="6">
        <v>33861</v>
      </c>
    </row>
    <row r="1052" spans="1:6" ht="20.25" customHeight="1" x14ac:dyDescent="0.25">
      <c r="A1052" s="1" t="s">
        <v>1</v>
      </c>
      <c r="B1052" s="1" t="s">
        <v>22</v>
      </c>
      <c r="C1052" s="1" t="s">
        <v>23</v>
      </c>
      <c r="D1052" s="9">
        <v>45282</v>
      </c>
      <c r="E1052" s="2">
        <v>23787.078049396358</v>
      </c>
      <c r="F1052" s="6">
        <v>19819</v>
      </c>
    </row>
    <row r="1053" spans="1:6" ht="20.25" customHeight="1" x14ac:dyDescent="0.25">
      <c r="A1053" s="1" t="s">
        <v>2</v>
      </c>
      <c r="B1053" s="1" t="s">
        <v>19</v>
      </c>
      <c r="C1053" s="1" t="s">
        <v>15</v>
      </c>
      <c r="D1053" s="9">
        <v>45282</v>
      </c>
      <c r="E1053" s="2">
        <v>34553.029709859926</v>
      </c>
      <c r="F1053" s="6">
        <v>27873</v>
      </c>
    </row>
    <row r="1054" spans="1:6" ht="20.25" customHeight="1" x14ac:dyDescent="0.25">
      <c r="A1054" s="1" t="s">
        <v>1</v>
      </c>
      <c r="B1054" s="1" t="s">
        <v>12</v>
      </c>
      <c r="C1054" s="1" t="s">
        <v>23</v>
      </c>
      <c r="D1054" s="9">
        <v>45282</v>
      </c>
      <c r="E1054" s="2">
        <v>28117.808222326614</v>
      </c>
      <c r="F1054" s="6">
        <v>24041</v>
      </c>
    </row>
    <row r="1055" spans="1:6" ht="20.25" customHeight="1" x14ac:dyDescent="0.25">
      <c r="A1055" s="1" t="s">
        <v>1</v>
      </c>
      <c r="B1055" s="1" t="s">
        <v>18</v>
      </c>
      <c r="C1055" s="1" t="s">
        <v>17</v>
      </c>
      <c r="D1055" s="9">
        <v>45281</v>
      </c>
      <c r="E1055" s="2">
        <v>19560.174527168565</v>
      </c>
      <c r="F1055" s="6">
        <v>17121</v>
      </c>
    </row>
    <row r="1056" spans="1:6" ht="20.25" customHeight="1" x14ac:dyDescent="0.25">
      <c r="A1056" s="1" t="s">
        <v>3</v>
      </c>
      <c r="B1056" s="1" t="s">
        <v>9</v>
      </c>
      <c r="C1056" s="1" t="s">
        <v>23</v>
      </c>
      <c r="D1056" s="9">
        <v>45281</v>
      </c>
      <c r="E1056" s="2">
        <v>35103.625760792405</v>
      </c>
      <c r="F1056" s="6">
        <v>30708</v>
      </c>
    </row>
    <row r="1057" spans="1:6" ht="20.25" customHeight="1" x14ac:dyDescent="0.25">
      <c r="A1057" s="1" t="s">
        <v>1</v>
      </c>
      <c r="B1057" s="1" t="s">
        <v>18</v>
      </c>
      <c r="C1057" s="1" t="s">
        <v>17</v>
      </c>
      <c r="D1057" s="9">
        <v>45281</v>
      </c>
      <c r="E1057" s="2">
        <v>20300.847218054481</v>
      </c>
      <c r="F1057" s="6">
        <v>17115</v>
      </c>
    </row>
    <row r="1058" spans="1:6" ht="20.25" customHeight="1" x14ac:dyDescent="0.25">
      <c r="A1058" s="1" t="s">
        <v>3</v>
      </c>
      <c r="B1058" s="1" t="s">
        <v>9</v>
      </c>
      <c r="C1058" s="1" t="s">
        <v>23</v>
      </c>
      <c r="D1058" s="9">
        <v>45281</v>
      </c>
      <c r="E1058" s="2">
        <v>37218.366810203304</v>
      </c>
      <c r="F1058" s="6">
        <v>30702</v>
      </c>
    </row>
    <row r="1059" spans="1:6" ht="20.25" customHeight="1" x14ac:dyDescent="0.25">
      <c r="A1059" s="1" t="s">
        <v>1</v>
      </c>
      <c r="B1059" s="1" t="s">
        <v>16</v>
      </c>
      <c r="C1059" s="1" t="s">
        <v>17</v>
      </c>
      <c r="D1059" s="9">
        <v>45280</v>
      </c>
      <c r="E1059" s="2">
        <v>36582.038589896707</v>
      </c>
      <c r="F1059" s="6">
        <v>30399</v>
      </c>
    </row>
    <row r="1060" spans="1:6" ht="20.25" customHeight="1" x14ac:dyDescent="0.25">
      <c r="A1060" s="1" t="s">
        <v>3</v>
      </c>
      <c r="B1060" s="1" t="s">
        <v>11</v>
      </c>
      <c r="C1060" s="1" t="s">
        <v>10</v>
      </c>
      <c r="D1060" s="9">
        <v>45280</v>
      </c>
      <c r="E1060" s="2">
        <v>30107.249121014109</v>
      </c>
      <c r="F1060" s="6">
        <v>24814</v>
      </c>
    </row>
    <row r="1061" spans="1:6" ht="20.25" customHeight="1" x14ac:dyDescent="0.25">
      <c r="A1061" s="1" t="s">
        <v>1</v>
      </c>
      <c r="B1061" s="1" t="s">
        <v>16</v>
      </c>
      <c r="C1061" s="1" t="s">
        <v>17</v>
      </c>
      <c r="D1061" s="9">
        <v>45280</v>
      </c>
      <c r="E1061" s="2">
        <v>35589.499873081564</v>
      </c>
      <c r="F1061" s="6">
        <v>30393</v>
      </c>
    </row>
    <row r="1062" spans="1:6" ht="20.25" customHeight="1" x14ac:dyDescent="0.25">
      <c r="A1062" s="1" t="s">
        <v>3</v>
      </c>
      <c r="B1062" s="1" t="s">
        <v>11</v>
      </c>
      <c r="C1062" s="1" t="s">
        <v>10</v>
      </c>
      <c r="D1062" s="9">
        <v>45280</v>
      </c>
      <c r="E1062" s="2">
        <v>29387.127408285873</v>
      </c>
      <c r="F1062" s="6">
        <v>24808</v>
      </c>
    </row>
    <row r="1063" spans="1:6" ht="20.25" customHeight="1" x14ac:dyDescent="0.25">
      <c r="A1063" s="1" t="s">
        <v>1</v>
      </c>
      <c r="B1063" s="1" t="s">
        <v>14</v>
      </c>
      <c r="C1063" s="1" t="s">
        <v>23</v>
      </c>
      <c r="D1063" s="9">
        <v>45275</v>
      </c>
      <c r="E1063" s="2">
        <v>30163.766478421723</v>
      </c>
      <c r="F1063" s="6">
        <v>24375</v>
      </c>
    </row>
    <row r="1064" spans="1:6" ht="20.25" customHeight="1" x14ac:dyDescent="0.25">
      <c r="A1064" s="1" t="s">
        <v>1</v>
      </c>
      <c r="B1064" s="1" t="s">
        <v>14</v>
      </c>
      <c r="C1064" s="1" t="s">
        <v>23</v>
      </c>
      <c r="D1064" s="9">
        <v>45275</v>
      </c>
      <c r="E1064" s="2">
        <v>47064.146362383734</v>
      </c>
      <c r="F1064" s="6">
        <v>37056</v>
      </c>
    </row>
    <row r="1065" spans="1:6" ht="20.25" customHeight="1" x14ac:dyDescent="0.25">
      <c r="A1065" s="1" t="s">
        <v>1</v>
      </c>
      <c r="B1065" s="1" t="s">
        <v>20</v>
      </c>
      <c r="C1065" s="1" t="s">
        <v>17</v>
      </c>
      <c r="D1065" s="9">
        <v>45275</v>
      </c>
      <c r="E1065" s="2">
        <v>47929.006128577108</v>
      </c>
      <c r="F1065" s="6">
        <v>39173</v>
      </c>
    </row>
    <row r="1066" spans="1:6" ht="20.25" customHeight="1" x14ac:dyDescent="0.25">
      <c r="A1066" s="1" t="s">
        <v>1</v>
      </c>
      <c r="B1066" s="1" t="s">
        <v>14</v>
      </c>
      <c r="C1066" s="1" t="s">
        <v>23</v>
      </c>
      <c r="D1066" s="9">
        <v>45275</v>
      </c>
      <c r="E1066" s="2">
        <v>28537.593046362086</v>
      </c>
      <c r="F1066" s="6">
        <v>24369</v>
      </c>
    </row>
    <row r="1067" spans="1:6" ht="20.25" customHeight="1" x14ac:dyDescent="0.25">
      <c r="A1067" s="1" t="s">
        <v>1</v>
      </c>
      <c r="B1067" s="1" t="s">
        <v>14</v>
      </c>
      <c r="C1067" s="1" t="s">
        <v>23</v>
      </c>
      <c r="D1067" s="9">
        <v>45275</v>
      </c>
      <c r="E1067" s="2">
        <v>45746.82615876785</v>
      </c>
      <c r="F1067" s="6">
        <v>37050</v>
      </c>
    </row>
    <row r="1068" spans="1:6" ht="20.25" customHeight="1" x14ac:dyDescent="0.25">
      <c r="A1068" s="1" t="s">
        <v>1</v>
      </c>
      <c r="B1068" s="1" t="s">
        <v>20</v>
      </c>
      <c r="C1068" s="1" t="s">
        <v>17</v>
      </c>
      <c r="D1068" s="9">
        <v>45275</v>
      </c>
      <c r="E1068" s="2">
        <v>44376.895621498057</v>
      </c>
      <c r="F1068" s="6">
        <v>39167</v>
      </c>
    </row>
    <row r="1069" spans="1:6" ht="20.25" customHeight="1" x14ac:dyDescent="0.25">
      <c r="A1069" s="1" t="s">
        <v>3</v>
      </c>
      <c r="B1069" s="1" t="s">
        <v>12</v>
      </c>
      <c r="C1069" s="1" t="s">
        <v>21</v>
      </c>
      <c r="D1069" s="9">
        <v>45274</v>
      </c>
      <c r="E1069" s="2">
        <v>39319.112038637541</v>
      </c>
      <c r="F1069" s="6">
        <v>34012</v>
      </c>
    </row>
    <row r="1070" spans="1:6" ht="20.25" customHeight="1" x14ac:dyDescent="0.25">
      <c r="A1070" s="1" t="s">
        <v>1</v>
      </c>
      <c r="B1070" s="1" t="s">
        <v>20</v>
      </c>
      <c r="C1070" s="1" t="s">
        <v>15</v>
      </c>
      <c r="D1070" s="9">
        <v>45274</v>
      </c>
      <c r="E1070" s="2">
        <v>26592.069424343768</v>
      </c>
      <c r="F1070" s="6">
        <v>22269</v>
      </c>
    </row>
    <row r="1071" spans="1:6" ht="20.25" customHeight="1" x14ac:dyDescent="0.25">
      <c r="A1071" s="1" t="s">
        <v>1</v>
      </c>
      <c r="B1071" s="1" t="s">
        <v>9</v>
      </c>
      <c r="C1071" s="1" t="s">
        <v>21</v>
      </c>
      <c r="D1071" s="9">
        <v>45274</v>
      </c>
      <c r="E1071" s="2">
        <v>43446.020619592353</v>
      </c>
      <c r="F1071" s="6">
        <v>36800</v>
      </c>
    </row>
    <row r="1072" spans="1:6" ht="20.25" customHeight="1" x14ac:dyDescent="0.25">
      <c r="A1072" s="1" t="s">
        <v>3</v>
      </c>
      <c r="B1072" s="1" t="s">
        <v>22</v>
      </c>
      <c r="C1072" s="1" t="s">
        <v>15</v>
      </c>
      <c r="D1072" s="9">
        <v>45274</v>
      </c>
      <c r="E1072" s="2">
        <v>34993.947328826252</v>
      </c>
      <c r="F1072" s="6">
        <v>28177</v>
      </c>
    </row>
    <row r="1073" spans="1:6" ht="20.25" customHeight="1" x14ac:dyDescent="0.25">
      <c r="A1073" s="1" t="s">
        <v>3</v>
      </c>
      <c r="B1073" s="1" t="s">
        <v>16</v>
      </c>
      <c r="C1073" s="1" t="s">
        <v>17</v>
      </c>
      <c r="D1073" s="9">
        <v>45274</v>
      </c>
      <c r="E1073" s="2">
        <v>41964.777334393628</v>
      </c>
      <c r="F1073" s="6">
        <v>33628</v>
      </c>
    </row>
    <row r="1074" spans="1:6" ht="20.25" customHeight="1" x14ac:dyDescent="0.25">
      <c r="A1074" s="1" t="s">
        <v>3</v>
      </c>
      <c r="B1074" s="1" t="s">
        <v>9</v>
      </c>
      <c r="C1074" s="1" t="s">
        <v>17</v>
      </c>
      <c r="D1074" s="9">
        <v>45274</v>
      </c>
      <c r="E1074" s="2">
        <v>29489.874171930674</v>
      </c>
      <c r="F1074" s="6">
        <v>25118</v>
      </c>
    </row>
    <row r="1075" spans="1:6" ht="20.25" customHeight="1" x14ac:dyDescent="0.25">
      <c r="A1075" s="1" t="s">
        <v>3</v>
      </c>
      <c r="B1075" s="1" t="s">
        <v>12</v>
      </c>
      <c r="C1075" s="1" t="s">
        <v>21</v>
      </c>
      <c r="D1075" s="9">
        <v>45274</v>
      </c>
      <c r="E1075" s="2">
        <v>41183.922770305879</v>
      </c>
      <c r="F1075" s="6">
        <v>34006</v>
      </c>
    </row>
    <row r="1076" spans="1:6" ht="20.25" customHeight="1" x14ac:dyDescent="0.25">
      <c r="A1076" s="1" t="s">
        <v>1</v>
      </c>
      <c r="B1076" s="1" t="s">
        <v>20</v>
      </c>
      <c r="C1076" s="1" t="s">
        <v>15</v>
      </c>
      <c r="D1076" s="9">
        <v>45274</v>
      </c>
      <c r="E1076" s="2">
        <v>27246.782604237702</v>
      </c>
      <c r="F1076" s="6">
        <v>22263</v>
      </c>
    </row>
    <row r="1077" spans="1:6" ht="20.25" customHeight="1" x14ac:dyDescent="0.25">
      <c r="A1077" s="1" t="s">
        <v>1</v>
      </c>
      <c r="B1077" s="1" t="s">
        <v>9</v>
      </c>
      <c r="C1077" s="1" t="s">
        <v>21</v>
      </c>
      <c r="D1077" s="9">
        <v>45274</v>
      </c>
      <c r="E1077" s="2">
        <v>43894.879850238671</v>
      </c>
      <c r="F1077" s="6">
        <v>36794</v>
      </c>
    </row>
    <row r="1078" spans="1:6" ht="20.25" customHeight="1" x14ac:dyDescent="0.25">
      <c r="A1078" s="1" t="s">
        <v>3</v>
      </c>
      <c r="B1078" s="1" t="s">
        <v>22</v>
      </c>
      <c r="C1078" s="1" t="s">
        <v>15</v>
      </c>
      <c r="D1078" s="9">
        <v>45274</v>
      </c>
      <c r="E1078" s="2">
        <v>33826.788629082454</v>
      </c>
      <c r="F1078" s="6">
        <v>28171</v>
      </c>
    </row>
    <row r="1079" spans="1:6" ht="20.25" customHeight="1" x14ac:dyDescent="0.25">
      <c r="A1079" s="1" t="s">
        <v>3</v>
      </c>
      <c r="B1079" s="1" t="s">
        <v>16</v>
      </c>
      <c r="C1079" s="1" t="s">
        <v>17</v>
      </c>
      <c r="D1079" s="9">
        <v>45274</v>
      </c>
      <c r="E1079" s="2">
        <v>41736.397816841352</v>
      </c>
      <c r="F1079" s="6">
        <v>33622</v>
      </c>
    </row>
    <row r="1080" spans="1:6" ht="20.25" customHeight="1" x14ac:dyDescent="0.25">
      <c r="A1080" s="1" t="s">
        <v>3</v>
      </c>
      <c r="B1080" s="1" t="s">
        <v>9</v>
      </c>
      <c r="C1080" s="1" t="s">
        <v>17</v>
      </c>
      <c r="D1080" s="9">
        <v>45274</v>
      </c>
      <c r="E1080" s="2">
        <v>31876.965685315536</v>
      </c>
      <c r="F1080" s="6">
        <v>25112</v>
      </c>
    </row>
    <row r="1081" spans="1:6" ht="20.25" customHeight="1" x14ac:dyDescent="0.25">
      <c r="A1081" s="1" t="s">
        <v>3</v>
      </c>
      <c r="B1081" s="1" t="s">
        <v>16</v>
      </c>
      <c r="C1081" s="1" t="s">
        <v>10</v>
      </c>
      <c r="D1081" s="9">
        <v>45269</v>
      </c>
      <c r="E1081" s="2">
        <v>33245.371244429371</v>
      </c>
      <c r="F1081" s="6">
        <v>28389</v>
      </c>
    </row>
    <row r="1082" spans="1:6" ht="20.25" customHeight="1" x14ac:dyDescent="0.25">
      <c r="A1082" s="1" t="s">
        <v>3</v>
      </c>
      <c r="B1082" s="1" t="s">
        <v>16</v>
      </c>
      <c r="C1082" s="1" t="s">
        <v>10</v>
      </c>
      <c r="D1082" s="9">
        <v>45269</v>
      </c>
      <c r="E1082" s="2">
        <v>33071.344420067122</v>
      </c>
      <c r="F1082" s="6">
        <v>28383</v>
      </c>
    </row>
    <row r="1083" spans="1:6" ht="20.25" customHeight="1" x14ac:dyDescent="0.25">
      <c r="A1083" s="1" t="s">
        <v>3</v>
      </c>
      <c r="B1083" s="1" t="s">
        <v>12</v>
      </c>
      <c r="C1083" s="1" t="s">
        <v>21</v>
      </c>
      <c r="D1083" s="9">
        <v>45268</v>
      </c>
      <c r="E1083" s="2">
        <v>34688.818608616777</v>
      </c>
      <c r="F1083" s="6">
        <v>28353</v>
      </c>
    </row>
    <row r="1084" spans="1:6" ht="20.25" customHeight="1" x14ac:dyDescent="0.25">
      <c r="A1084" s="1" t="s">
        <v>1</v>
      </c>
      <c r="B1084" s="1" t="s">
        <v>18</v>
      </c>
      <c r="C1084" s="1" t="s">
        <v>23</v>
      </c>
      <c r="D1084" s="9">
        <v>45268</v>
      </c>
      <c r="E1084" s="2">
        <v>47781.141703290945</v>
      </c>
      <c r="F1084" s="6">
        <v>38652</v>
      </c>
    </row>
    <row r="1085" spans="1:6" ht="20.25" customHeight="1" x14ac:dyDescent="0.25">
      <c r="A1085" s="1" t="s">
        <v>1</v>
      </c>
      <c r="B1085" s="1" t="s">
        <v>18</v>
      </c>
      <c r="C1085" s="1" t="s">
        <v>15</v>
      </c>
      <c r="D1085" s="9">
        <v>45268</v>
      </c>
      <c r="E1085" s="2">
        <v>35738.114997385856</v>
      </c>
      <c r="F1085" s="6">
        <v>28203</v>
      </c>
    </row>
    <row r="1086" spans="1:6" ht="20.25" customHeight="1" x14ac:dyDescent="0.25">
      <c r="A1086" s="1" t="s">
        <v>3</v>
      </c>
      <c r="B1086" s="1" t="s">
        <v>12</v>
      </c>
      <c r="C1086" s="1" t="s">
        <v>21</v>
      </c>
      <c r="D1086" s="9">
        <v>45268</v>
      </c>
      <c r="E1086" s="2">
        <v>35098.721201817621</v>
      </c>
      <c r="F1086" s="6">
        <v>28347</v>
      </c>
    </row>
    <row r="1087" spans="1:6" ht="20.25" customHeight="1" x14ac:dyDescent="0.25">
      <c r="A1087" s="1" t="s">
        <v>1</v>
      </c>
      <c r="B1087" s="1" t="s">
        <v>18</v>
      </c>
      <c r="C1087" s="1" t="s">
        <v>23</v>
      </c>
      <c r="D1087" s="9">
        <v>45268</v>
      </c>
      <c r="E1087" s="2">
        <v>47342.621449517668</v>
      </c>
      <c r="F1087" s="6">
        <v>38646</v>
      </c>
    </row>
    <row r="1088" spans="1:6" ht="20.25" customHeight="1" x14ac:dyDescent="0.25">
      <c r="A1088" s="1" t="s">
        <v>1</v>
      </c>
      <c r="B1088" s="1" t="s">
        <v>18</v>
      </c>
      <c r="C1088" s="1" t="s">
        <v>15</v>
      </c>
      <c r="D1088" s="9">
        <v>45268</v>
      </c>
      <c r="E1088" s="2">
        <v>35250.421938680811</v>
      </c>
      <c r="F1088" s="6">
        <v>28197</v>
      </c>
    </row>
    <row r="1089" spans="1:6" ht="20.25" customHeight="1" x14ac:dyDescent="0.25">
      <c r="A1089" s="1" t="s">
        <v>3</v>
      </c>
      <c r="B1089" s="1" t="s">
        <v>18</v>
      </c>
      <c r="C1089" s="1" t="s">
        <v>15</v>
      </c>
      <c r="D1089" s="9">
        <v>45266</v>
      </c>
      <c r="E1089" s="2">
        <v>38874.220507842896</v>
      </c>
      <c r="F1089" s="6">
        <v>32709</v>
      </c>
    </row>
    <row r="1090" spans="1:6" ht="20.25" customHeight="1" x14ac:dyDescent="0.25">
      <c r="A1090" s="1" t="s">
        <v>3</v>
      </c>
      <c r="B1090" s="1" t="s">
        <v>18</v>
      </c>
      <c r="C1090" s="1" t="s">
        <v>15</v>
      </c>
      <c r="D1090" s="9">
        <v>45266</v>
      </c>
      <c r="E1090" s="2">
        <v>40670.360895851642</v>
      </c>
      <c r="F1090" s="6">
        <v>32703</v>
      </c>
    </row>
    <row r="1091" spans="1:6" ht="20.25" customHeight="1" x14ac:dyDescent="0.25">
      <c r="A1091" s="1" t="s">
        <v>1</v>
      </c>
      <c r="B1091" s="1" t="s">
        <v>18</v>
      </c>
      <c r="C1091" s="1" t="s">
        <v>17</v>
      </c>
      <c r="D1091" s="9">
        <v>45262</v>
      </c>
      <c r="E1091" s="2">
        <v>23930.085667808882</v>
      </c>
      <c r="F1091" s="6">
        <v>19177</v>
      </c>
    </row>
    <row r="1092" spans="1:6" ht="20.25" customHeight="1" x14ac:dyDescent="0.25">
      <c r="A1092" s="1" t="s">
        <v>1</v>
      </c>
      <c r="B1092" s="1" t="s">
        <v>16</v>
      </c>
      <c r="C1092" s="1" t="s">
        <v>10</v>
      </c>
      <c r="D1092" s="9">
        <v>45262</v>
      </c>
      <c r="E1092" s="2">
        <v>33385.291646422869</v>
      </c>
      <c r="F1092" s="6">
        <v>26876</v>
      </c>
    </row>
    <row r="1093" spans="1:6" ht="20.25" customHeight="1" x14ac:dyDescent="0.25">
      <c r="A1093" s="1" t="s">
        <v>1</v>
      </c>
      <c r="B1093" s="1" t="s">
        <v>18</v>
      </c>
      <c r="C1093" s="1" t="s">
        <v>17</v>
      </c>
      <c r="D1093" s="9">
        <v>45262</v>
      </c>
      <c r="E1093" s="2">
        <v>24436.102435249213</v>
      </c>
      <c r="F1093" s="6">
        <v>19171</v>
      </c>
    </row>
    <row r="1094" spans="1:6" ht="20.25" customHeight="1" x14ac:dyDescent="0.25">
      <c r="A1094" s="1" t="s">
        <v>1</v>
      </c>
      <c r="B1094" s="1" t="s">
        <v>16</v>
      </c>
      <c r="C1094" s="1" t="s">
        <v>10</v>
      </c>
      <c r="D1094" s="9">
        <v>45262</v>
      </c>
      <c r="E1094" s="2">
        <v>33380.41751591683</v>
      </c>
      <c r="F1094" s="6">
        <v>26870</v>
      </c>
    </row>
    <row r="1095" spans="1:6" ht="20.25" customHeight="1" x14ac:dyDescent="0.25">
      <c r="A1095" s="1" t="s">
        <v>1</v>
      </c>
      <c r="B1095" s="1" t="s">
        <v>20</v>
      </c>
      <c r="C1095" s="1" t="s">
        <v>10</v>
      </c>
      <c r="D1095" s="9">
        <v>45261</v>
      </c>
      <c r="E1095" s="2">
        <v>20047.050601923194</v>
      </c>
      <c r="F1095" s="6">
        <v>16403</v>
      </c>
    </row>
    <row r="1096" spans="1:6" ht="20.25" customHeight="1" x14ac:dyDescent="0.25">
      <c r="A1096" s="1" t="s">
        <v>1</v>
      </c>
      <c r="B1096" s="1" t="s">
        <v>11</v>
      </c>
      <c r="C1096" s="1" t="s">
        <v>10</v>
      </c>
      <c r="D1096" s="9">
        <v>45261</v>
      </c>
      <c r="E1096" s="2">
        <v>20668.51474239504</v>
      </c>
      <c r="F1096" s="6">
        <v>16076</v>
      </c>
    </row>
    <row r="1097" spans="1:6" ht="20.25" customHeight="1" x14ac:dyDescent="0.25">
      <c r="A1097" s="1" t="s">
        <v>1</v>
      </c>
      <c r="B1097" s="1" t="s">
        <v>11</v>
      </c>
      <c r="C1097" s="1" t="s">
        <v>21</v>
      </c>
      <c r="D1097" s="9">
        <v>45261</v>
      </c>
      <c r="E1097" s="2">
        <v>21349.79873446959</v>
      </c>
      <c r="F1097" s="6">
        <v>17523</v>
      </c>
    </row>
    <row r="1098" spans="1:6" ht="20.25" customHeight="1" x14ac:dyDescent="0.25">
      <c r="A1098" s="1" t="s">
        <v>2</v>
      </c>
      <c r="B1098" s="1" t="s">
        <v>19</v>
      </c>
      <c r="C1098" s="1" t="s">
        <v>15</v>
      </c>
      <c r="D1098" s="9">
        <v>45261</v>
      </c>
      <c r="E1098" s="2">
        <v>38225.949556086693</v>
      </c>
      <c r="F1098" s="6">
        <v>32262</v>
      </c>
    </row>
    <row r="1099" spans="1:6" ht="20.25" customHeight="1" x14ac:dyDescent="0.25">
      <c r="A1099" s="1" t="s">
        <v>1</v>
      </c>
      <c r="B1099" s="1" t="s">
        <v>20</v>
      </c>
      <c r="C1099" s="1" t="s">
        <v>10</v>
      </c>
      <c r="D1099" s="9">
        <v>45261</v>
      </c>
      <c r="E1099" s="2">
        <v>19809.950581373163</v>
      </c>
      <c r="F1099" s="6">
        <v>16397</v>
      </c>
    </row>
    <row r="1100" spans="1:6" ht="20.25" customHeight="1" x14ac:dyDescent="0.25">
      <c r="A1100" s="1" t="s">
        <v>1</v>
      </c>
      <c r="B1100" s="1" t="s">
        <v>11</v>
      </c>
      <c r="C1100" s="1" t="s">
        <v>10</v>
      </c>
      <c r="D1100" s="9">
        <v>45261</v>
      </c>
      <c r="E1100" s="2">
        <v>19438.478400639724</v>
      </c>
      <c r="F1100" s="6">
        <v>16070</v>
      </c>
    </row>
    <row r="1101" spans="1:6" ht="20.25" customHeight="1" x14ac:dyDescent="0.25">
      <c r="A1101" s="1" t="s">
        <v>1</v>
      </c>
      <c r="B1101" s="1" t="s">
        <v>11</v>
      </c>
      <c r="C1101" s="1" t="s">
        <v>21</v>
      </c>
      <c r="D1101" s="9">
        <v>45261</v>
      </c>
      <c r="E1101" s="2">
        <v>22178.63483872974</v>
      </c>
      <c r="F1101" s="6">
        <v>17517</v>
      </c>
    </row>
    <row r="1102" spans="1:6" ht="20.25" customHeight="1" x14ac:dyDescent="0.25">
      <c r="A1102" s="1" t="s">
        <v>2</v>
      </c>
      <c r="B1102" s="1" t="s">
        <v>19</v>
      </c>
      <c r="C1102" s="1" t="s">
        <v>15</v>
      </c>
      <c r="D1102" s="9">
        <v>45261</v>
      </c>
      <c r="E1102" s="2">
        <v>38057.805036731173</v>
      </c>
      <c r="F1102" s="6">
        <v>32256</v>
      </c>
    </row>
    <row r="1103" spans="1:6" ht="20.25" customHeight="1" x14ac:dyDescent="0.25">
      <c r="A1103" s="1" t="s">
        <v>1</v>
      </c>
      <c r="B1103" s="1" t="s">
        <v>19</v>
      </c>
      <c r="C1103" s="1" t="s">
        <v>23</v>
      </c>
      <c r="D1103" s="9">
        <v>45260</v>
      </c>
      <c r="E1103" s="2">
        <v>23926.556406506028</v>
      </c>
      <c r="F1103" s="6">
        <v>20145</v>
      </c>
    </row>
    <row r="1104" spans="1:6" ht="20.25" customHeight="1" x14ac:dyDescent="0.25">
      <c r="A1104" s="1" t="s">
        <v>1</v>
      </c>
      <c r="B1104" s="1" t="s">
        <v>11</v>
      </c>
      <c r="C1104" s="1" t="s">
        <v>15</v>
      </c>
      <c r="D1104" s="9">
        <v>45260</v>
      </c>
      <c r="E1104" s="2">
        <v>28839.329087499544</v>
      </c>
      <c r="F1104" s="6">
        <v>23851</v>
      </c>
    </row>
    <row r="1105" spans="1:6" ht="20.25" customHeight="1" x14ac:dyDescent="0.25">
      <c r="A1105" s="1" t="s">
        <v>1</v>
      </c>
      <c r="B1105" s="1" t="s">
        <v>22</v>
      </c>
      <c r="C1105" s="1" t="s">
        <v>10</v>
      </c>
      <c r="D1105" s="9">
        <v>45260</v>
      </c>
      <c r="E1105" s="2">
        <v>36445.392209419457</v>
      </c>
      <c r="F1105" s="6">
        <v>28400</v>
      </c>
    </row>
    <row r="1106" spans="1:6" ht="20.25" customHeight="1" x14ac:dyDescent="0.25">
      <c r="A1106" s="1" t="s">
        <v>3</v>
      </c>
      <c r="B1106" s="1" t="s">
        <v>12</v>
      </c>
      <c r="C1106" s="1" t="s">
        <v>17</v>
      </c>
      <c r="D1106" s="9">
        <v>45260</v>
      </c>
      <c r="E1106" s="2">
        <v>26400.307510934967</v>
      </c>
      <c r="F1106" s="6">
        <v>21637</v>
      </c>
    </row>
    <row r="1107" spans="1:6" ht="20.25" customHeight="1" x14ac:dyDescent="0.25">
      <c r="A1107" s="1" t="s">
        <v>1</v>
      </c>
      <c r="B1107" s="1" t="s">
        <v>19</v>
      </c>
      <c r="C1107" s="1" t="s">
        <v>23</v>
      </c>
      <c r="D1107" s="9">
        <v>45260</v>
      </c>
      <c r="E1107" s="2">
        <v>24397.087565408987</v>
      </c>
      <c r="F1107" s="6">
        <v>20139</v>
      </c>
    </row>
    <row r="1108" spans="1:6" ht="20.25" customHeight="1" x14ac:dyDescent="0.25">
      <c r="A1108" s="1" t="s">
        <v>1</v>
      </c>
      <c r="B1108" s="1" t="s">
        <v>11</v>
      </c>
      <c r="C1108" s="1" t="s">
        <v>15</v>
      </c>
      <c r="D1108" s="9">
        <v>45260</v>
      </c>
      <c r="E1108" s="2">
        <v>30085.704213978875</v>
      </c>
      <c r="F1108" s="6">
        <v>23845</v>
      </c>
    </row>
    <row r="1109" spans="1:6" ht="20.25" customHeight="1" x14ac:dyDescent="0.25">
      <c r="A1109" s="1" t="s">
        <v>1</v>
      </c>
      <c r="B1109" s="1" t="s">
        <v>22</v>
      </c>
      <c r="C1109" s="1" t="s">
        <v>10</v>
      </c>
      <c r="D1109" s="9">
        <v>45260</v>
      </c>
      <c r="E1109" s="2">
        <v>35204.252105678541</v>
      </c>
      <c r="F1109" s="6">
        <v>28394</v>
      </c>
    </row>
    <row r="1110" spans="1:6" ht="20.25" customHeight="1" x14ac:dyDescent="0.25">
      <c r="A1110" s="1" t="s">
        <v>3</v>
      </c>
      <c r="B1110" s="1" t="s">
        <v>12</v>
      </c>
      <c r="C1110" s="1" t="s">
        <v>17</v>
      </c>
      <c r="D1110" s="9">
        <v>45260</v>
      </c>
      <c r="E1110" s="2">
        <v>25880.192716806319</v>
      </c>
      <c r="F1110" s="6">
        <v>21631</v>
      </c>
    </row>
    <row r="1111" spans="1:6" ht="20.25" customHeight="1" x14ac:dyDescent="0.25">
      <c r="A1111" s="1" t="s">
        <v>3</v>
      </c>
      <c r="B1111" s="1" t="s">
        <v>20</v>
      </c>
      <c r="C1111" s="1" t="s">
        <v>17</v>
      </c>
      <c r="D1111" s="9">
        <v>45255</v>
      </c>
      <c r="E1111" s="2">
        <v>28202.855710426902</v>
      </c>
      <c r="F1111" s="6">
        <v>22451</v>
      </c>
    </row>
    <row r="1112" spans="1:6" ht="20.25" customHeight="1" x14ac:dyDescent="0.25">
      <c r="A1112" s="1" t="s">
        <v>3</v>
      </c>
      <c r="B1112" s="1" t="s">
        <v>11</v>
      </c>
      <c r="C1112" s="1" t="s">
        <v>23</v>
      </c>
      <c r="D1112" s="9">
        <v>45255</v>
      </c>
      <c r="E1112" s="2">
        <v>21461.77185239856</v>
      </c>
      <c r="F1112" s="6">
        <v>18007</v>
      </c>
    </row>
    <row r="1113" spans="1:6" ht="20.25" customHeight="1" x14ac:dyDescent="0.25">
      <c r="A1113" s="1" t="s">
        <v>3</v>
      </c>
      <c r="B1113" s="1" t="s">
        <v>20</v>
      </c>
      <c r="C1113" s="1" t="s">
        <v>17</v>
      </c>
      <c r="D1113" s="9">
        <v>45255</v>
      </c>
      <c r="E1113" s="2">
        <v>27952.319517754935</v>
      </c>
      <c r="F1113" s="6">
        <v>22445</v>
      </c>
    </row>
    <row r="1114" spans="1:6" ht="20.25" customHeight="1" x14ac:dyDescent="0.25">
      <c r="A1114" s="1" t="s">
        <v>3</v>
      </c>
      <c r="B1114" s="1" t="s">
        <v>11</v>
      </c>
      <c r="C1114" s="1" t="s">
        <v>23</v>
      </c>
      <c r="D1114" s="9">
        <v>45255</v>
      </c>
      <c r="E1114" s="2">
        <v>21169.559495628975</v>
      </c>
      <c r="F1114" s="6">
        <v>18001</v>
      </c>
    </row>
    <row r="1115" spans="1:6" ht="20.25" customHeight="1" x14ac:dyDescent="0.25">
      <c r="A1115" s="1" t="s">
        <v>1</v>
      </c>
      <c r="B1115" s="1" t="s">
        <v>18</v>
      </c>
      <c r="C1115" s="1" t="s">
        <v>23</v>
      </c>
      <c r="D1115" s="9">
        <v>45254</v>
      </c>
      <c r="E1115" s="2">
        <v>30894.36742468485</v>
      </c>
      <c r="F1115" s="6">
        <v>26013</v>
      </c>
    </row>
    <row r="1116" spans="1:6" ht="20.25" customHeight="1" x14ac:dyDescent="0.25">
      <c r="A1116" s="1" t="s">
        <v>1</v>
      </c>
      <c r="B1116" s="1" t="s">
        <v>18</v>
      </c>
      <c r="C1116" s="1" t="s">
        <v>23</v>
      </c>
      <c r="D1116" s="9">
        <v>45254</v>
      </c>
      <c r="E1116" s="2">
        <v>30936.244150967159</v>
      </c>
      <c r="F1116" s="6">
        <v>26007</v>
      </c>
    </row>
    <row r="1117" spans="1:6" ht="20.25" customHeight="1" x14ac:dyDescent="0.25">
      <c r="A1117" s="1" t="s">
        <v>1</v>
      </c>
      <c r="B1117" s="1" t="s">
        <v>16</v>
      </c>
      <c r="C1117" s="1" t="s">
        <v>23</v>
      </c>
      <c r="D1117" s="9">
        <v>45253</v>
      </c>
      <c r="E1117" s="2">
        <v>38937.236490344236</v>
      </c>
      <c r="F1117" s="6">
        <v>34253</v>
      </c>
    </row>
    <row r="1118" spans="1:6" ht="20.25" customHeight="1" x14ac:dyDescent="0.25">
      <c r="A1118" s="1" t="s">
        <v>1</v>
      </c>
      <c r="B1118" s="1" t="s">
        <v>9</v>
      </c>
      <c r="C1118" s="1" t="s">
        <v>17</v>
      </c>
      <c r="D1118" s="9">
        <v>45253</v>
      </c>
      <c r="E1118" s="2">
        <v>26372.854730179763</v>
      </c>
      <c r="F1118" s="6">
        <v>20670</v>
      </c>
    </row>
    <row r="1119" spans="1:6" ht="20.25" customHeight="1" x14ac:dyDescent="0.25">
      <c r="A1119" s="1" t="s">
        <v>1</v>
      </c>
      <c r="B1119" s="1" t="s">
        <v>12</v>
      </c>
      <c r="C1119" s="1" t="s">
        <v>10</v>
      </c>
      <c r="D1119" s="9">
        <v>45253</v>
      </c>
      <c r="E1119" s="2">
        <v>24688.580446363692</v>
      </c>
      <c r="F1119" s="6">
        <v>20812</v>
      </c>
    </row>
    <row r="1120" spans="1:6" ht="20.25" customHeight="1" x14ac:dyDescent="0.25">
      <c r="A1120" s="1" t="s">
        <v>3</v>
      </c>
      <c r="B1120" s="1" t="s">
        <v>22</v>
      </c>
      <c r="C1120" s="1" t="s">
        <v>15</v>
      </c>
      <c r="D1120" s="9">
        <v>45253</v>
      </c>
      <c r="E1120" s="2">
        <v>31514.420399763465</v>
      </c>
      <c r="F1120" s="6">
        <v>25560</v>
      </c>
    </row>
    <row r="1121" spans="1:6" ht="20.25" customHeight="1" x14ac:dyDescent="0.25">
      <c r="A1121" s="1" t="s">
        <v>1</v>
      </c>
      <c r="B1121" s="1" t="s">
        <v>16</v>
      </c>
      <c r="C1121" s="1" t="s">
        <v>23</v>
      </c>
      <c r="D1121" s="9">
        <v>45253</v>
      </c>
      <c r="E1121" s="2">
        <v>39055.84764718933</v>
      </c>
      <c r="F1121" s="6">
        <v>34247</v>
      </c>
    </row>
    <row r="1122" spans="1:6" ht="20.25" customHeight="1" x14ac:dyDescent="0.25">
      <c r="A1122" s="1" t="s">
        <v>1</v>
      </c>
      <c r="B1122" s="1" t="s">
        <v>9</v>
      </c>
      <c r="C1122" s="1" t="s">
        <v>17</v>
      </c>
      <c r="D1122" s="9">
        <v>45253</v>
      </c>
      <c r="E1122" s="2">
        <v>25683.735763404511</v>
      </c>
      <c r="F1122" s="6">
        <v>20664</v>
      </c>
    </row>
    <row r="1123" spans="1:6" ht="20.25" customHeight="1" x14ac:dyDescent="0.25">
      <c r="A1123" s="1" t="s">
        <v>1</v>
      </c>
      <c r="B1123" s="1" t="s">
        <v>12</v>
      </c>
      <c r="C1123" s="1" t="s">
        <v>10</v>
      </c>
      <c r="D1123" s="9">
        <v>45253</v>
      </c>
      <c r="E1123" s="2">
        <v>25179.342969849084</v>
      </c>
      <c r="F1123" s="6">
        <v>20806</v>
      </c>
    </row>
    <row r="1124" spans="1:6" ht="20.25" customHeight="1" x14ac:dyDescent="0.25">
      <c r="A1124" s="1" t="s">
        <v>3</v>
      </c>
      <c r="B1124" s="1" t="s">
        <v>22</v>
      </c>
      <c r="C1124" s="1" t="s">
        <v>15</v>
      </c>
      <c r="D1124" s="9">
        <v>45253</v>
      </c>
      <c r="E1124" s="2">
        <v>28882.505455520753</v>
      </c>
      <c r="F1124" s="6">
        <v>25554</v>
      </c>
    </row>
    <row r="1125" spans="1:6" ht="20.25" customHeight="1" x14ac:dyDescent="0.25">
      <c r="A1125" s="1" t="s">
        <v>1</v>
      </c>
      <c r="B1125" s="1" t="s">
        <v>9</v>
      </c>
      <c r="C1125" s="1" t="s">
        <v>21</v>
      </c>
      <c r="D1125" s="9">
        <v>45252</v>
      </c>
      <c r="E1125" s="2">
        <v>44853.345457789561</v>
      </c>
      <c r="F1125" s="6">
        <v>37765</v>
      </c>
    </row>
    <row r="1126" spans="1:6" ht="20.25" customHeight="1" x14ac:dyDescent="0.25">
      <c r="A1126" s="1" t="s">
        <v>1</v>
      </c>
      <c r="B1126" s="1" t="s">
        <v>9</v>
      </c>
      <c r="C1126" s="1" t="s">
        <v>21</v>
      </c>
      <c r="D1126" s="9">
        <v>45252</v>
      </c>
      <c r="E1126" s="2">
        <v>44838.398944306733</v>
      </c>
      <c r="F1126" s="6">
        <v>37759</v>
      </c>
    </row>
    <row r="1127" spans="1:6" ht="20.25" customHeight="1" x14ac:dyDescent="0.25">
      <c r="A1127" s="1" t="s">
        <v>1</v>
      </c>
      <c r="B1127" s="1" t="s">
        <v>19</v>
      </c>
      <c r="C1127" s="1" t="s">
        <v>10</v>
      </c>
      <c r="D1127" s="9">
        <v>45251</v>
      </c>
      <c r="E1127" s="2">
        <v>30758.139754044201</v>
      </c>
      <c r="F1127" s="6">
        <v>25322</v>
      </c>
    </row>
    <row r="1128" spans="1:6" ht="20.25" customHeight="1" x14ac:dyDescent="0.25">
      <c r="A1128" s="1" t="s">
        <v>1</v>
      </c>
      <c r="B1128" s="1" t="s">
        <v>19</v>
      </c>
      <c r="C1128" s="1" t="s">
        <v>10</v>
      </c>
      <c r="D1128" s="9">
        <v>45251</v>
      </c>
      <c r="E1128" s="2">
        <v>28996.998826507977</v>
      </c>
      <c r="F1128" s="6">
        <v>25316</v>
      </c>
    </row>
    <row r="1129" spans="1:6" ht="20.25" customHeight="1" x14ac:dyDescent="0.25">
      <c r="A1129" s="1" t="s">
        <v>1</v>
      </c>
      <c r="B1129" s="1" t="s">
        <v>14</v>
      </c>
      <c r="C1129" s="1" t="s">
        <v>21</v>
      </c>
      <c r="D1129" s="9">
        <v>45248</v>
      </c>
      <c r="E1129" s="2">
        <v>26352.295456057935</v>
      </c>
      <c r="F1129" s="6">
        <v>21417</v>
      </c>
    </row>
    <row r="1130" spans="1:6" ht="20.25" customHeight="1" x14ac:dyDescent="0.25">
      <c r="A1130" s="1" t="s">
        <v>1</v>
      </c>
      <c r="B1130" s="1" t="s">
        <v>14</v>
      </c>
      <c r="C1130" s="1" t="s">
        <v>21</v>
      </c>
      <c r="D1130" s="9">
        <v>45248</v>
      </c>
      <c r="E1130" s="2">
        <v>25217.800967133371</v>
      </c>
      <c r="F1130" s="6">
        <v>21411</v>
      </c>
    </row>
    <row r="1131" spans="1:6" ht="20.25" customHeight="1" x14ac:dyDescent="0.25">
      <c r="A1131" s="1" t="s">
        <v>1</v>
      </c>
      <c r="B1131" s="1" t="s">
        <v>20</v>
      </c>
      <c r="C1131" s="1" t="s">
        <v>17</v>
      </c>
      <c r="D1131" s="9">
        <v>45247</v>
      </c>
      <c r="E1131" s="2">
        <v>36848.012214318063</v>
      </c>
      <c r="F1131" s="6">
        <v>30626</v>
      </c>
    </row>
    <row r="1132" spans="1:6" ht="20.25" customHeight="1" x14ac:dyDescent="0.25">
      <c r="A1132" s="1" t="s">
        <v>1</v>
      </c>
      <c r="B1132" s="1" t="s">
        <v>18</v>
      </c>
      <c r="C1132" s="1" t="s">
        <v>10</v>
      </c>
      <c r="D1132" s="9">
        <v>45247</v>
      </c>
      <c r="E1132" s="2">
        <v>26900.598877501114</v>
      </c>
      <c r="F1132" s="6">
        <v>22731</v>
      </c>
    </row>
    <row r="1133" spans="1:6" ht="20.25" customHeight="1" x14ac:dyDescent="0.25">
      <c r="A1133" s="1" t="s">
        <v>1</v>
      </c>
      <c r="B1133" s="1" t="s">
        <v>16</v>
      </c>
      <c r="C1133" s="1" t="s">
        <v>10</v>
      </c>
      <c r="D1133" s="9">
        <v>45247</v>
      </c>
      <c r="E1133" s="2">
        <v>29474.973671997537</v>
      </c>
      <c r="F1133" s="6">
        <v>23994</v>
      </c>
    </row>
    <row r="1134" spans="1:6" ht="20.25" customHeight="1" x14ac:dyDescent="0.25">
      <c r="A1134" s="1" t="s">
        <v>1</v>
      </c>
      <c r="B1134" s="1" t="s">
        <v>16</v>
      </c>
      <c r="C1134" s="1" t="s">
        <v>17</v>
      </c>
      <c r="D1134" s="9">
        <v>45247</v>
      </c>
      <c r="E1134" s="2">
        <v>23504.068799724751</v>
      </c>
      <c r="F1134" s="6">
        <v>18790</v>
      </c>
    </row>
    <row r="1135" spans="1:6" ht="20.25" customHeight="1" x14ac:dyDescent="0.25">
      <c r="A1135" s="1" t="s">
        <v>1</v>
      </c>
      <c r="B1135" s="1" t="s">
        <v>20</v>
      </c>
      <c r="C1135" s="1" t="s">
        <v>17</v>
      </c>
      <c r="D1135" s="9">
        <v>45247</v>
      </c>
      <c r="E1135" s="2">
        <v>39212.681521898063</v>
      </c>
      <c r="F1135" s="6">
        <v>30620</v>
      </c>
    </row>
    <row r="1136" spans="1:6" ht="20.25" customHeight="1" x14ac:dyDescent="0.25">
      <c r="A1136" s="1" t="s">
        <v>1</v>
      </c>
      <c r="B1136" s="1" t="s">
        <v>18</v>
      </c>
      <c r="C1136" s="1" t="s">
        <v>10</v>
      </c>
      <c r="D1136" s="9">
        <v>45247</v>
      </c>
      <c r="E1136" s="2">
        <v>27267.687261576168</v>
      </c>
      <c r="F1136" s="6">
        <v>22725</v>
      </c>
    </row>
    <row r="1137" spans="1:6" ht="20.25" customHeight="1" x14ac:dyDescent="0.25">
      <c r="A1137" s="1" t="s">
        <v>1</v>
      </c>
      <c r="B1137" s="1" t="s">
        <v>16</v>
      </c>
      <c r="C1137" s="1" t="s">
        <v>10</v>
      </c>
      <c r="D1137" s="9">
        <v>45247</v>
      </c>
      <c r="E1137" s="2">
        <v>28438.945876695634</v>
      </c>
      <c r="F1137" s="6">
        <v>23988</v>
      </c>
    </row>
    <row r="1138" spans="1:6" ht="20.25" customHeight="1" x14ac:dyDescent="0.25">
      <c r="A1138" s="1" t="s">
        <v>1</v>
      </c>
      <c r="B1138" s="1" t="s">
        <v>16</v>
      </c>
      <c r="C1138" s="1" t="s">
        <v>17</v>
      </c>
      <c r="D1138" s="9">
        <v>45247</v>
      </c>
      <c r="E1138" s="2">
        <v>23136.211687159033</v>
      </c>
      <c r="F1138" s="6">
        <v>18784</v>
      </c>
    </row>
    <row r="1139" spans="1:6" ht="20.25" customHeight="1" x14ac:dyDescent="0.25">
      <c r="A1139" s="1" t="s">
        <v>1</v>
      </c>
      <c r="B1139" s="1" t="s">
        <v>13</v>
      </c>
      <c r="C1139" s="1" t="s">
        <v>15</v>
      </c>
      <c r="D1139" s="9">
        <v>45246</v>
      </c>
      <c r="E1139" s="2">
        <v>36027.316519098466</v>
      </c>
      <c r="F1139" s="6">
        <v>28637</v>
      </c>
    </row>
    <row r="1140" spans="1:6" ht="20.25" customHeight="1" x14ac:dyDescent="0.25">
      <c r="A1140" s="1" t="s">
        <v>2</v>
      </c>
      <c r="B1140" s="1" t="s">
        <v>12</v>
      </c>
      <c r="C1140" s="1" t="s">
        <v>15</v>
      </c>
      <c r="D1140" s="9">
        <v>45246</v>
      </c>
      <c r="E1140" s="2">
        <v>40525.389551897701</v>
      </c>
      <c r="F1140" s="6">
        <v>31563</v>
      </c>
    </row>
    <row r="1141" spans="1:6" ht="20.25" customHeight="1" x14ac:dyDescent="0.25">
      <c r="A1141" s="1" t="s">
        <v>3</v>
      </c>
      <c r="B1141" s="1" t="s">
        <v>11</v>
      </c>
      <c r="C1141" s="1" t="s">
        <v>23</v>
      </c>
      <c r="D1141" s="9">
        <v>45246</v>
      </c>
      <c r="E1141" s="2">
        <v>23184.820697265684</v>
      </c>
      <c r="F1141" s="6">
        <v>19609</v>
      </c>
    </row>
    <row r="1142" spans="1:6" ht="20.25" customHeight="1" x14ac:dyDescent="0.25">
      <c r="A1142" s="1" t="s">
        <v>1</v>
      </c>
      <c r="B1142" s="1" t="s">
        <v>13</v>
      </c>
      <c r="C1142" s="1" t="s">
        <v>15</v>
      </c>
      <c r="D1142" s="9">
        <v>45246</v>
      </c>
      <c r="E1142" s="2">
        <v>35217.055659639693</v>
      </c>
      <c r="F1142" s="6">
        <v>28631</v>
      </c>
    </row>
    <row r="1143" spans="1:6" ht="20.25" customHeight="1" x14ac:dyDescent="0.25">
      <c r="A1143" s="1" t="s">
        <v>2</v>
      </c>
      <c r="B1143" s="1" t="s">
        <v>12</v>
      </c>
      <c r="C1143" s="1" t="s">
        <v>15</v>
      </c>
      <c r="D1143" s="9">
        <v>45246</v>
      </c>
      <c r="E1143" s="2">
        <v>39253.202813155469</v>
      </c>
      <c r="F1143" s="6">
        <v>31557</v>
      </c>
    </row>
    <row r="1144" spans="1:6" ht="20.25" customHeight="1" x14ac:dyDescent="0.25">
      <c r="A1144" s="1" t="s">
        <v>3</v>
      </c>
      <c r="B1144" s="1" t="s">
        <v>11</v>
      </c>
      <c r="C1144" s="1" t="s">
        <v>23</v>
      </c>
      <c r="D1144" s="9">
        <v>45246</v>
      </c>
      <c r="E1144" s="2">
        <v>25271.486929706713</v>
      </c>
      <c r="F1144" s="6">
        <v>19603</v>
      </c>
    </row>
    <row r="1145" spans="1:6" ht="20.25" customHeight="1" x14ac:dyDescent="0.25">
      <c r="A1145" s="1" t="s">
        <v>1</v>
      </c>
      <c r="B1145" s="1" t="s">
        <v>19</v>
      </c>
      <c r="C1145" s="1" t="s">
        <v>21</v>
      </c>
      <c r="D1145" s="9">
        <v>45245</v>
      </c>
      <c r="E1145" s="2">
        <v>31016.744889820791</v>
      </c>
      <c r="F1145" s="6">
        <v>25244</v>
      </c>
    </row>
    <row r="1146" spans="1:6" ht="20.25" customHeight="1" x14ac:dyDescent="0.25">
      <c r="A1146" s="1" t="s">
        <v>1</v>
      </c>
      <c r="B1146" s="1" t="s">
        <v>16</v>
      </c>
      <c r="C1146" s="1" t="s">
        <v>10</v>
      </c>
      <c r="D1146" s="9">
        <v>45245</v>
      </c>
      <c r="E1146" s="2">
        <v>25754.414694823296</v>
      </c>
      <c r="F1146" s="6">
        <v>21379</v>
      </c>
    </row>
    <row r="1147" spans="1:6" ht="20.25" customHeight="1" x14ac:dyDescent="0.25">
      <c r="A1147" s="1" t="s">
        <v>1</v>
      </c>
      <c r="B1147" s="1" t="s">
        <v>19</v>
      </c>
      <c r="C1147" s="1" t="s">
        <v>21</v>
      </c>
      <c r="D1147" s="9">
        <v>45245</v>
      </c>
      <c r="E1147" s="2">
        <v>31599.800864137644</v>
      </c>
      <c r="F1147" s="6">
        <v>25238</v>
      </c>
    </row>
    <row r="1148" spans="1:6" ht="20.25" customHeight="1" x14ac:dyDescent="0.25">
      <c r="A1148" s="1" t="s">
        <v>1</v>
      </c>
      <c r="B1148" s="1" t="s">
        <v>16</v>
      </c>
      <c r="C1148" s="1" t="s">
        <v>10</v>
      </c>
      <c r="D1148" s="9">
        <v>45245</v>
      </c>
      <c r="E1148" s="2">
        <v>26732.087850233533</v>
      </c>
      <c r="F1148" s="6">
        <v>21373</v>
      </c>
    </row>
    <row r="1149" spans="1:6" ht="20.25" customHeight="1" x14ac:dyDescent="0.25">
      <c r="A1149" s="1" t="s">
        <v>1</v>
      </c>
      <c r="B1149" s="1" t="s">
        <v>14</v>
      </c>
      <c r="C1149" s="1" t="s">
        <v>15</v>
      </c>
      <c r="D1149" s="9">
        <v>45241</v>
      </c>
      <c r="E1149" s="2">
        <v>21076.20831170406</v>
      </c>
      <c r="F1149" s="6">
        <v>17362</v>
      </c>
    </row>
    <row r="1150" spans="1:6" ht="20.25" customHeight="1" x14ac:dyDescent="0.25">
      <c r="A1150" s="1" t="s">
        <v>1</v>
      </c>
      <c r="B1150" s="1" t="s">
        <v>20</v>
      </c>
      <c r="C1150" s="1" t="s">
        <v>10</v>
      </c>
      <c r="D1150" s="9">
        <v>45241</v>
      </c>
      <c r="E1150" s="2">
        <v>43894.466132266381</v>
      </c>
      <c r="F1150" s="6">
        <v>38280</v>
      </c>
    </row>
    <row r="1151" spans="1:6" ht="20.25" customHeight="1" x14ac:dyDescent="0.25">
      <c r="A1151" s="1" t="s">
        <v>3</v>
      </c>
      <c r="B1151" s="1" t="s">
        <v>11</v>
      </c>
      <c r="C1151" s="1" t="s">
        <v>23</v>
      </c>
      <c r="D1151" s="9">
        <v>45241</v>
      </c>
      <c r="E1151" s="2">
        <v>46965.774176019426</v>
      </c>
      <c r="F1151" s="6">
        <v>39286</v>
      </c>
    </row>
    <row r="1152" spans="1:6" ht="20.25" customHeight="1" x14ac:dyDescent="0.25">
      <c r="A1152" s="1" t="s">
        <v>3</v>
      </c>
      <c r="B1152" s="1" t="s">
        <v>18</v>
      </c>
      <c r="C1152" s="1" t="s">
        <v>15</v>
      </c>
      <c r="D1152" s="9">
        <v>45241</v>
      </c>
      <c r="E1152" s="2">
        <v>46866.216365604989</v>
      </c>
      <c r="F1152" s="6">
        <v>38831</v>
      </c>
    </row>
    <row r="1153" spans="1:6" ht="20.25" customHeight="1" x14ac:dyDescent="0.25">
      <c r="A1153" s="1" t="s">
        <v>1</v>
      </c>
      <c r="B1153" s="1" t="s">
        <v>14</v>
      </c>
      <c r="C1153" s="1" t="s">
        <v>15</v>
      </c>
      <c r="D1153" s="9">
        <v>45241</v>
      </c>
      <c r="E1153" s="2">
        <v>20093.895842605496</v>
      </c>
      <c r="F1153" s="6">
        <v>17356</v>
      </c>
    </row>
    <row r="1154" spans="1:6" ht="20.25" customHeight="1" x14ac:dyDescent="0.25">
      <c r="A1154" s="1" t="s">
        <v>1</v>
      </c>
      <c r="B1154" s="1" t="s">
        <v>20</v>
      </c>
      <c r="C1154" s="1" t="s">
        <v>10</v>
      </c>
      <c r="D1154" s="9">
        <v>45241</v>
      </c>
      <c r="E1154" s="2">
        <v>47043.670461117275</v>
      </c>
      <c r="F1154" s="6">
        <v>38274</v>
      </c>
    </row>
    <row r="1155" spans="1:6" ht="20.25" customHeight="1" x14ac:dyDescent="0.25">
      <c r="A1155" s="1" t="s">
        <v>3</v>
      </c>
      <c r="B1155" s="1" t="s">
        <v>11</v>
      </c>
      <c r="C1155" s="1" t="s">
        <v>23</v>
      </c>
      <c r="D1155" s="9">
        <v>45241</v>
      </c>
      <c r="E1155" s="2">
        <v>48669.985516572408</v>
      </c>
      <c r="F1155" s="6">
        <v>39280</v>
      </c>
    </row>
    <row r="1156" spans="1:6" ht="20.25" customHeight="1" x14ac:dyDescent="0.25">
      <c r="A1156" s="1" t="s">
        <v>3</v>
      </c>
      <c r="B1156" s="1" t="s">
        <v>18</v>
      </c>
      <c r="C1156" s="1" t="s">
        <v>15</v>
      </c>
      <c r="D1156" s="9">
        <v>45241</v>
      </c>
      <c r="E1156" s="2">
        <v>47845.245260195181</v>
      </c>
      <c r="F1156" s="6">
        <v>38825</v>
      </c>
    </row>
    <row r="1157" spans="1:6" ht="20.25" customHeight="1" x14ac:dyDescent="0.25">
      <c r="A1157" s="1" t="s">
        <v>1</v>
      </c>
      <c r="B1157" s="1" t="s">
        <v>20</v>
      </c>
      <c r="C1157" s="1" t="s">
        <v>23</v>
      </c>
      <c r="D1157" s="9">
        <v>45240</v>
      </c>
      <c r="E1157" s="2">
        <v>38282.436579412293</v>
      </c>
      <c r="F1157" s="6">
        <v>29966</v>
      </c>
    </row>
    <row r="1158" spans="1:6" ht="20.25" customHeight="1" x14ac:dyDescent="0.25">
      <c r="A1158" s="1" t="s">
        <v>1</v>
      </c>
      <c r="B1158" s="1" t="s">
        <v>11</v>
      </c>
      <c r="C1158" s="1" t="s">
        <v>10</v>
      </c>
      <c r="D1158" s="9">
        <v>45240</v>
      </c>
      <c r="E1158" s="2">
        <v>21830.024653865341</v>
      </c>
      <c r="F1158" s="6">
        <v>18328</v>
      </c>
    </row>
    <row r="1159" spans="1:6" ht="20.25" customHeight="1" x14ac:dyDescent="0.25">
      <c r="A1159" s="1" t="s">
        <v>1</v>
      </c>
      <c r="B1159" s="1" t="s">
        <v>22</v>
      </c>
      <c r="C1159" s="1" t="s">
        <v>10</v>
      </c>
      <c r="D1159" s="9">
        <v>45240</v>
      </c>
      <c r="E1159" s="2">
        <v>46583.707353259182</v>
      </c>
      <c r="F1159" s="6">
        <v>39357</v>
      </c>
    </row>
    <row r="1160" spans="1:6" ht="20.25" customHeight="1" x14ac:dyDescent="0.25">
      <c r="A1160" s="1" t="s">
        <v>1</v>
      </c>
      <c r="B1160" s="1" t="s">
        <v>9</v>
      </c>
      <c r="C1160" s="1" t="s">
        <v>21</v>
      </c>
      <c r="D1160" s="9">
        <v>45240</v>
      </c>
      <c r="E1160" s="2">
        <v>41671.172815193022</v>
      </c>
      <c r="F1160" s="6">
        <v>33746</v>
      </c>
    </row>
    <row r="1161" spans="1:6" ht="20.25" customHeight="1" x14ac:dyDescent="0.25">
      <c r="A1161" s="1" t="s">
        <v>3</v>
      </c>
      <c r="B1161" s="1" t="s">
        <v>13</v>
      </c>
      <c r="C1161" s="1" t="s">
        <v>23</v>
      </c>
      <c r="D1161" s="9">
        <v>45240</v>
      </c>
      <c r="E1161" s="2">
        <v>41851.387137226855</v>
      </c>
      <c r="F1161" s="6">
        <v>36577</v>
      </c>
    </row>
    <row r="1162" spans="1:6" ht="20.25" customHeight="1" x14ac:dyDescent="0.25">
      <c r="A1162" s="1" t="s">
        <v>3</v>
      </c>
      <c r="B1162" s="1" t="s">
        <v>14</v>
      </c>
      <c r="C1162" s="1" t="s">
        <v>15</v>
      </c>
      <c r="D1162" s="9">
        <v>45240</v>
      </c>
      <c r="E1162" s="2">
        <v>33316.028369269487</v>
      </c>
      <c r="F1162" s="6">
        <v>27286</v>
      </c>
    </row>
    <row r="1163" spans="1:6" ht="20.25" customHeight="1" x14ac:dyDescent="0.25">
      <c r="A1163" s="1" t="s">
        <v>3</v>
      </c>
      <c r="B1163" s="1" t="s">
        <v>16</v>
      </c>
      <c r="C1163" s="1" t="s">
        <v>10</v>
      </c>
      <c r="D1163" s="9">
        <v>45240</v>
      </c>
      <c r="E1163" s="2">
        <v>30676.508312137743</v>
      </c>
      <c r="F1163" s="6">
        <v>25932</v>
      </c>
    </row>
    <row r="1164" spans="1:6" ht="20.25" customHeight="1" x14ac:dyDescent="0.25">
      <c r="A1164" s="1" t="s">
        <v>1</v>
      </c>
      <c r="B1164" s="1" t="s">
        <v>20</v>
      </c>
      <c r="C1164" s="1" t="s">
        <v>23</v>
      </c>
      <c r="D1164" s="9">
        <v>45240</v>
      </c>
      <c r="E1164" s="2">
        <v>38277.570720377807</v>
      </c>
      <c r="F1164" s="6">
        <v>29960</v>
      </c>
    </row>
    <row r="1165" spans="1:6" ht="20.25" customHeight="1" x14ac:dyDescent="0.25">
      <c r="A1165" s="1" t="s">
        <v>1</v>
      </c>
      <c r="B1165" s="1" t="s">
        <v>11</v>
      </c>
      <c r="C1165" s="1" t="s">
        <v>10</v>
      </c>
      <c r="D1165" s="9">
        <v>45240</v>
      </c>
      <c r="E1165" s="2">
        <v>20889.046725075983</v>
      </c>
      <c r="F1165" s="6">
        <v>18322</v>
      </c>
    </row>
    <row r="1166" spans="1:6" ht="20.25" customHeight="1" x14ac:dyDescent="0.25">
      <c r="A1166" s="1" t="s">
        <v>1</v>
      </c>
      <c r="B1166" s="1" t="s">
        <v>22</v>
      </c>
      <c r="C1166" s="1" t="s">
        <v>10</v>
      </c>
      <c r="D1166" s="9">
        <v>45240</v>
      </c>
      <c r="E1166" s="2">
        <v>47059.342183116452</v>
      </c>
      <c r="F1166" s="6">
        <v>39351</v>
      </c>
    </row>
    <row r="1167" spans="1:6" ht="20.25" customHeight="1" x14ac:dyDescent="0.25">
      <c r="A1167" s="1" t="s">
        <v>1</v>
      </c>
      <c r="B1167" s="1" t="s">
        <v>9</v>
      </c>
      <c r="C1167" s="1" t="s">
        <v>21</v>
      </c>
      <c r="D1167" s="9">
        <v>45240</v>
      </c>
      <c r="E1167" s="2">
        <v>38620.629467483304</v>
      </c>
      <c r="F1167" s="6">
        <v>33740</v>
      </c>
    </row>
    <row r="1168" spans="1:6" ht="20.25" customHeight="1" x14ac:dyDescent="0.25">
      <c r="A1168" s="1" t="s">
        <v>3</v>
      </c>
      <c r="B1168" s="1" t="s">
        <v>13</v>
      </c>
      <c r="C1168" s="1" t="s">
        <v>23</v>
      </c>
      <c r="D1168" s="9">
        <v>45240</v>
      </c>
      <c r="E1168" s="2">
        <v>45421.117956963171</v>
      </c>
      <c r="F1168" s="6">
        <v>36571</v>
      </c>
    </row>
    <row r="1169" spans="1:6" ht="20.25" customHeight="1" x14ac:dyDescent="0.25">
      <c r="A1169" s="1" t="s">
        <v>3</v>
      </c>
      <c r="B1169" s="1" t="s">
        <v>14</v>
      </c>
      <c r="C1169" s="1" t="s">
        <v>15</v>
      </c>
      <c r="D1169" s="9">
        <v>45240</v>
      </c>
      <c r="E1169" s="2">
        <v>32628.977982339678</v>
      </c>
      <c r="F1169" s="6">
        <v>27280</v>
      </c>
    </row>
    <row r="1170" spans="1:6" ht="20.25" customHeight="1" x14ac:dyDescent="0.25">
      <c r="A1170" s="1" t="s">
        <v>3</v>
      </c>
      <c r="B1170" s="1" t="s">
        <v>16</v>
      </c>
      <c r="C1170" s="1" t="s">
        <v>10</v>
      </c>
      <c r="D1170" s="9">
        <v>45240</v>
      </c>
      <c r="E1170" s="2">
        <v>31816.322390777561</v>
      </c>
      <c r="F1170" s="6">
        <v>25926</v>
      </c>
    </row>
    <row r="1171" spans="1:6" ht="20.25" customHeight="1" x14ac:dyDescent="0.25">
      <c r="A1171" s="1" t="s">
        <v>2</v>
      </c>
      <c r="B1171" s="1" t="s">
        <v>12</v>
      </c>
      <c r="C1171" s="1" t="s">
        <v>15</v>
      </c>
      <c r="D1171" s="9">
        <v>45239</v>
      </c>
      <c r="E1171" s="2">
        <v>33683.210788872195</v>
      </c>
      <c r="F1171" s="6">
        <v>29023</v>
      </c>
    </row>
    <row r="1172" spans="1:6" ht="20.25" customHeight="1" x14ac:dyDescent="0.25">
      <c r="A1172" s="1" t="s">
        <v>3</v>
      </c>
      <c r="B1172" s="1" t="s">
        <v>9</v>
      </c>
      <c r="C1172" s="1" t="s">
        <v>15</v>
      </c>
      <c r="D1172" s="9">
        <v>45239</v>
      </c>
      <c r="E1172" s="2">
        <v>39457.700373728912</v>
      </c>
      <c r="F1172" s="6">
        <v>31921</v>
      </c>
    </row>
    <row r="1173" spans="1:6" ht="20.25" customHeight="1" x14ac:dyDescent="0.25">
      <c r="A1173" s="1" t="s">
        <v>2</v>
      </c>
      <c r="B1173" s="1" t="s">
        <v>12</v>
      </c>
      <c r="C1173" s="1" t="s">
        <v>15</v>
      </c>
      <c r="D1173" s="9">
        <v>45239</v>
      </c>
      <c r="E1173" s="2">
        <v>33528.870426511181</v>
      </c>
      <c r="F1173" s="6">
        <v>29017</v>
      </c>
    </row>
    <row r="1174" spans="1:6" ht="20.25" customHeight="1" x14ac:dyDescent="0.25">
      <c r="A1174" s="1" t="s">
        <v>3</v>
      </c>
      <c r="B1174" s="1" t="s">
        <v>9</v>
      </c>
      <c r="C1174" s="1" t="s">
        <v>15</v>
      </c>
      <c r="D1174" s="9">
        <v>45239</v>
      </c>
      <c r="E1174" s="2">
        <v>41242.269313640703</v>
      </c>
      <c r="F1174" s="6">
        <v>31915</v>
      </c>
    </row>
    <row r="1175" spans="1:6" ht="20.25" customHeight="1" x14ac:dyDescent="0.25">
      <c r="A1175" s="1" t="s">
        <v>3</v>
      </c>
      <c r="B1175" s="1" t="s">
        <v>19</v>
      </c>
      <c r="C1175" s="1" t="s">
        <v>10</v>
      </c>
      <c r="D1175" s="9">
        <v>45238</v>
      </c>
      <c r="E1175" s="2">
        <v>38004.677323454976</v>
      </c>
      <c r="F1175" s="6">
        <v>31893</v>
      </c>
    </row>
    <row r="1176" spans="1:6" ht="20.25" customHeight="1" x14ac:dyDescent="0.25">
      <c r="A1176" s="1" t="s">
        <v>3</v>
      </c>
      <c r="B1176" s="1" t="s">
        <v>19</v>
      </c>
      <c r="C1176" s="1" t="s">
        <v>10</v>
      </c>
      <c r="D1176" s="9">
        <v>45238</v>
      </c>
      <c r="E1176" s="2">
        <v>39264.785502581384</v>
      </c>
      <c r="F1176" s="6">
        <v>31887</v>
      </c>
    </row>
    <row r="1177" spans="1:6" ht="20.25" customHeight="1" x14ac:dyDescent="0.25">
      <c r="A1177" s="1" t="s">
        <v>1</v>
      </c>
      <c r="B1177" s="1" t="s">
        <v>18</v>
      </c>
      <c r="C1177" s="1" t="s">
        <v>15</v>
      </c>
      <c r="D1177" s="9">
        <v>45233</v>
      </c>
      <c r="E1177" s="2">
        <v>43710.451307660653</v>
      </c>
      <c r="F1177" s="6">
        <v>36789</v>
      </c>
    </row>
    <row r="1178" spans="1:6" ht="20.25" customHeight="1" x14ac:dyDescent="0.25">
      <c r="A1178" s="1" t="s">
        <v>1</v>
      </c>
      <c r="B1178" s="1" t="s">
        <v>18</v>
      </c>
      <c r="C1178" s="1" t="s">
        <v>17</v>
      </c>
      <c r="D1178" s="9">
        <v>45233</v>
      </c>
      <c r="E1178" s="2">
        <v>39546.157766671</v>
      </c>
      <c r="F1178" s="6">
        <v>33031</v>
      </c>
    </row>
    <row r="1179" spans="1:6" ht="20.25" customHeight="1" x14ac:dyDescent="0.25">
      <c r="A1179" s="1" t="s">
        <v>3</v>
      </c>
      <c r="B1179" s="1" t="s">
        <v>16</v>
      </c>
      <c r="C1179" s="1" t="s">
        <v>23</v>
      </c>
      <c r="D1179" s="9">
        <v>45233</v>
      </c>
      <c r="E1179" s="2">
        <v>25565.857963209091</v>
      </c>
      <c r="F1179" s="6">
        <v>22242</v>
      </c>
    </row>
    <row r="1180" spans="1:6" ht="20.25" customHeight="1" x14ac:dyDescent="0.25">
      <c r="A1180" s="1" t="s">
        <v>1</v>
      </c>
      <c r="B1180" s="1" t="s">
        <v>18</v>
      </c>
      <c r="C1180" s="1" t="s">
        <v>15</v>
      </c>
      <c r="D1180" s="9">
        <v>45233</v>
      </c>
      <c r="E1180" s="2">
        <v>43097.452687412326</v>
      </c>
      <c r="F1180" s="6">
        <v>36783</v>
      </c>
    </row>
    <row r="1181" spans="1:6" ht="20.25" customHeight="1" x14ac:dyDescent="0.25">
      <c r="A1181" s="1" t="s">
        <v>1</v>
      </c>
      <c r="B1181" s="1" t="s">
        <v>18</v>
      </c>
      <c r="C1181" s="1" t="s">
        <v>17</v>
      </c>
      <c r="D1181" s="9">
        <v>45233</v>
      </c>
      <c r="E1181" s="2">
        <v>39841.513255696387</v>
      </c>
      <c r="F1181" s="6">
        <v>33025</v>
      </c>
    </row>
    <row r="1182" spans="1:6" ht="20.25" customHeight="1" x14ac:dyDescent="0.25">
      <c r="A1182" s="1" t="s">
        <v>3</v>
      </c>
      <c r="B1182" s="1" t="s">
        <v>16</v>
      </c>
      <c r="C1182" s="1" t="s">
        <v>23</v>
      </c>
      <c r="D1182" s="9">
        <v>45233</v>
      </c>
      <c r="E1182" s="2">
        <v>27583.891014993347</v>
      </c>
      <c r="F1182" s="6">
        <v>22236</v>
      </c>
    </row>
    <row r="1183" spans="1:6" ht="20.25" customHeight="1" x14ac:dyDescent="0.25">
      <c r="A1183" s="1" t="s">
        <v>1</v>
      </c>
      <c r="B1183" s="1" t="s">
        <v>13</v>
      </c>
      <c r="C1183" s="1" t="s">
        <v>21</v>
      </c>
      <c r="D1183" s="9">
        <v>45232</v>
      </c>
      <c r="E1183" s="2">
        <v>38555.489879227236</v>
      </c>
      <c r="F1183" s="6">
        <v>32487</v>
      </c>
    </row>
    <row r="1184" spans="1:6" ht="20.25" customHeight="1" x14ac:dyDescent="0.25">
      <c r="A1184" s="1" t="s">
        <v>1</v>
      </c>
      <c r="B1184" s="1" t="s">
        <v>22</v>
      </c>
      <c r="C1184" s="1" t="s">
        <v>23</v>
      </c>
      <c r="D1184" s="9">
        <v>45232</v>
      </c>
      <c r="E1184" s="2">
        <v>21134.269148217591</v>
      </c>
      <c r="F1184" s="6">
        <v>16666</v>
      </c>
    </row>
    <row r="1185" spans="1:6" ht="20.25" customHeight="1" x14ac:dyDescent="0.25">
      <c r="A1185" s="1" t="s">
        <v>3</v>
      </c>
      <c r="B1185" s="1" t="s">
        <v>9</v>
      </c>
      <c r="C1185" s="1" t="s">
        <v>17</v>
      </c>
      <c r="D1185" s="9">
        <v>45232</v>
      </c>
      <c r="E1185" s="2">
        <v>44369.013636250755</v>
      </c>
      <c r="F1185" s="6">
        <v>34829</v>
      </c>
    </row>
    <row r="1186" spans="1:6" ht="20.25" customHeight="1" x14ac:dyDescent="0.25">
      <c r="A1186" s="1" t="s">
        <v>1</v>
      </c>
      <c r="B1186" s="1" t="s">
        <v>13</v>
      </c>
      <c r="C1186" s="1" t="s">
        <v>21</v>
      </c>
      <c r="D1186" s="9">
        <v>45232</v>
      </c>
      <c r="E1186" s="2">
        <v>41726.1864029395</v>
      </c>
      <c r="F1186" s="6">
        <v>32481</v>
      </c>
    </row>
    <row r="1187" spans="1:6" ht="20.25" customHeight="1" x14ac:dyDescent="0.25">
      <c r="A1187" s="1" t="s">
        <v>1</v>
      </c>
      <c r="B1187" s="1" t="s">
        <v>22</v>
      </c>
      <c r="C1187" s="1" t="s">
        <v>23</v>
      </c>
      <c r="D1187" s="9">
        <v>45232</v>
      </c>
      <c r="E1187" s="2">
        <v>20466.808772005832</v>
      </c>
      <c r="F1187" s="6">
        <v>16660</v>
      </c>
    </row>
    <row r="1188" spans="1:6" ht="20.25" customHeight="1" x14ac:dyDescent="0.25">
      <c r="A1188" s="1" t="s">
        <v>3</v>
      </c>
      <c r="B1188" s="1" t="s">
        <v>9</v>
      </c>
      <c r="C1188" s="1" t="s">
        <v>17</v>
      </c>
      <c r="D1188" s="9">
        <v>45232</v>
      </c>
      <c r="E1188" s="2">
        <v>42936.775030549317</v>
      </c>
      <c r="F1188" s="6">
        <v>34823</v>
      </c>
    </row>
    <row r="1189" spans="1:6" ht="20.25" customHeight="1" x14ac:dyDescent="0.25">
      <c r="A1189" s="1" t="s">
        <v>1</v>
      </c>
      <c r="B1189" s="1" t="s">
        <v>9</v>
      </c>
      <c r="C1189" s="1" t="s">
        <v>17</v>
      </c>
      <c r="D1189" s="9">
        <v>45231</v>
      </c>
      <c r="E1189" s="2">
        <v>43987.20381097716</v>
      </c>
      <c r="F1189" s="6">
        <v>39313</v>
      </c>
    </row>
    <row r="1190" spans="1:6" ht="20.25" customHeight="1" x14ac:dyDescent="0.25">
      <c r="A1190" s="1" t="s">
        <v>2</v>
      </c>
      <c r="B1190" s="1" t="s">
        <v>19</v>
      </c>
      <c r="C1190" s="1" t="s">
        <v>10</v>
      </c>
      <c r="D1190" s="9">
        <v>45231</v>
      </c>
      <c r="E1190" s="2">
        <v>26749.533953494887</v>
      </c>
      <c r="F1190" s="6">
        <v>23855</v>
      </c>
    </row>
    <row r="1191" spans="1:6" ht="20.25" customHeight="1" x14ac:dyDescent="0.25">
      <c r="A1191" s="1" t="s">
        <v>1</v>
      </c>
      <c r="B1191" s="1" t="s">
        <v>12</v>
      </c>
      <c r="C1191" s="1" t="s">
        <v>10</v>
      </c>
      <c r="D1191" s="9">
        <v>45231</v>
      </c>
      <c r="E1191" s="2">
        <v>35471.649702226408</v>
      </c>
      <c r="F1191" s="6">
        <v>28584</v>
      </c>
    </row>
    <row r="1192" spans="1:6" ht="20.25" customHeight="1" x14ac:dyDescent="0.25">
      <c r="A1192" s="1" t="s">
        <v>3</v>
      </c>
      <c r="B1192" s="1" t="s">
        <v>22</v>
      </c>
      <c r="C1192" s="1" t="s">
        <v>23</v>
      </c>
      <c r="D1192" s="9">
        <v>45231</v>
      </c>
      <c r="E1192" s="2">
        <v>31832.513622816503</v>
      </c>
      <c r="F1192" s="6">
        <v>26694</v>
      </c>
    </row>
    <row r="1193" spans="1:6" ht="20.25" customHeight="1" x14ac:dyDescent="0.25">
      <c r="A1193" s="1" t="s">
        <v>3</v>
      </c>
      <c r="B1193" s="1" t="s">
        <v>18</v>
      </c>
      <c r="C1193" s="1" t="s">
        <v>23</v>
      </c>
      <c r="D1193" s="9">
        <v>45231</v>
      </c>
      <c r="E1193" s="2">
        <v>33586.179092645943</v>
      </c>
      <c r="F1193" s="6">
        <v>28395</v>
      </c>
    </row>
    <row r="1194" spans="1:6" ht="20.25" customHeight="1" x14ac:dyDescent="0.25">
      <c r="A1194" s="1" t="s">
        <v>1</v>
      </c>
      <c r="B1194" s="1" t="s">
        <v>12</v>
      </c>
      <c r="C1194" s="1" t="s">
        <v>10</v>
      </c>
      <c r="D1194" s="9">
        <v>45231</v>
      </c>
      <c r="E1194" s="2">
        <v>35207.406820000557</v>
      </c>
      <c r="F1194" s="6">
        <v>28578</v>
      </c>
    </row>
    <row r="1195" spans="1:6" ht="20.25" customHeight="1" x14ac:dyDescent="0.25">
      <c r="A1195" s="1" t="s">
        <v>3</v>
      </c>
      <c r="B1195" s="1" t="s">
        <v>22</v>
      </c>
      <c r="C1195" s="1" t="s">
        <v>23</v>
      </c>
      <c r="D1195" s="9">
        <v>45231</v>
      </c>
      <c r="E1195" s="2">
        <v>32176.791217691261</v>
      </c>
      <c r="F1195" s="6">
        <v>26688</v>
      </c>
    </row>
    <row r="1196" spans="1:6" ht="20.25" customHeight="1" x14ac:dyDescent="0.25">
      <c r="A1196" s="1" t="s">
        <v>3</v>
      </c>
      <c r="B1196" s="1" t="s">
        <v>18</v>
      </c>
      <c r="C1196" s="1" t="s">
        <v>23</v>
      </c>
      <c r="D1196" s="9">
        <v>45231</v>
      </c>
      <c r="E1196" s="2">
        <v>36683.347781841927</v>
      </c>
      <c r="F1196" s="6">
        <v>28389</v>
      </c>
    </row>
    <row r="1197" spans="1:6" ht="20.25" customHeight="1" x14ac:dyDescent="0.25">
      <c r="A1197" s="1" t="s">
        <v>3</v>
      </c>
      <c r="B1197" s="1" t="s">
        <v>20</v>
      </c>
      <c r="C1197" s="1" t="s">
        <v>17</v>
      </c>
      <c r="D1197" s="9">
        <v>45230</v>
      </c>
      <c r="E1197" s="2">
        <v>46602.049009172886</v>
      </c>
      <c r="F1197" s="6">
        <v>39787</v>
      </c>
    </row>
    <row r="1198" spans="1:6" ht="20.25" customHeight="1" x14ac:dyDescent="0.25">
      <c r="A1198" s="1" t="s">
        <v>1</v>
      </c>
      <c r="B1198" s="1" t="s">
        <v>20</v>
      </c>
      <c r="C1198" s="1" t="s">
        <v>15</v>
      </c>
      <c r="D1198" s="9">
        <v>45230</v>
      </c>
      <c r="E1198" s="2">
        <v>40983.94812302693</v>
      </c>
      <c r="F1198" s="6">
        <v>35092</v>
      </c>
    </row>
    <row r="1199" spans="1:6" ht="20.25" customHeight="1" x14ac:dyDescent="0.25">
      <c r="A1199" s="1" t="s">
        <v>1</v>
      </c>
      <c r="B1199" s="1" t="s">
        <v>20</v>
      </c>
      <c r="C1199" s="1" t="s">
        <v>15</v>
      </c>
      <c r="D1199" s="9">
        <v>45230</v>
      </c>
      <c r="E1199" s="2">
        <v>41522.59761127345</v>
      </c>
      <c r="F1199" s="6">
        <v>35086</v>
      </c>
    </row>
    <row r="1200" spans="1:6" ht="20.25" customHeight="1" x14ac:dyDescent="0.25">
      <c r="A1200" s="1" t="s">
        <v>1</v>
      </c>
      <c r="B1200" s="1" t="s">
        <v>22</v>
      </c>
      <c r="C1200" s="1" t="s">
        <v>15</v>
      </c>
      <c r="D1200" s="9">
        <v>45229</v>
      </c>
      <c r="E1200" s="2">
        <v>30311.483333879638</v>
      </c>
      <c r="F1200" s="6">
        <v>24933</v>
      </c>
    </row>
    <row r="1201" spans="1:6" ht="20.25" customHeight="1" x14ac:dyDescent="0.25">
      <c r="A1201" s="1" t="s">
        <v>1</v>
      </c>
      <c r="B1201" s="1" t="s">
        <v>9</v>
      </c>
      <c r="C1201" s="1" t="s">
        <v>17</v>
      </c>
      <c r="D1201" s="9">
        <v>45227</v>
      </c>
      <c r="E1201" s="2">
        <v>44175.650631982426</v>
      </c>
      <c r="F1201" s="6">
        <v>39309</v>
      </c>
    </row>
    <row r="1202" spans="1:6" ht="20.25" customHeight="1" x14ac:dyDescent="0.25">
      <c r="A1202" s="1" t="s">
        <v>2</v>
      </c>
      <c r="B1202" s="1" t="s">
        <v>19</v>
      </c>
      <c r="C1202" s="1" t="s">
        <v>10</v>
      </c>
      <c r="D1202" s="9">
        <v>45227</v>
      </c>
      <c r="E1202" s="2">
        <v>26392.479418703839</v>
      </c>
      <c r="F1202" s="6">
        <v>23851</v>
      </c>
    </row>
    <row r="1203" spans="1:6" ht="20.25" customHeight="1" x14ac:dyDescent="0.25">
      <c r="A1203" s="1" t="s">
        <v>3</v>
      </c>
      <c r="B1203" s="1" t="s">
        <v>20</v>
      </c>
      <c r="C1203" s="1" t="s">
        <v>17</v>
      </c>
      <c r="D1203" s="9">
        <v>45226</v>
      </c>
      <c r="E1203" s="2">
        <v>48376.379532911349</v>
      </c>
      <c r="F1203" s="6">
        <v>39783</v>
      </c>
    </row>
    <row r="1204" spans="1:6" ht="20.25" customHeight="1" x14ac:dyDescent="0.25">
      <c r="A1204" s="1" t="s">
        <v>1</v>
      </c>
      <c r="B1204" s="1" t="s">
        <v>14</v>
      </c>
      <c r="C1204" s="1" t="s">
        <v>10</v>
      </c>
      <c r="D1204" s="9">
        <v>45226</v>
      </c>
      <c r="E1204" s="2">
        <v>43890.944422479777</v>
      </c>
      <c r="F1204" s="6">
        <v>35041</v>
      </c>
    </row>
    <row r="1205" spans="1:6" ht="20.25" customHeight="1" x14ac:dyDescent="0.25">
      <c r="A1205" s="1" t="s">
        <v>1</v>
      </c>
      <c r="B1205" s="1" t="s">
        <v>14</v>
      </c>
      <c r="C1205" s="1" t="s">
        <v>10</v>
      </c>
      <c r="D1205" s="9">
        <v>45226</v>
      </c>
      <c r="E1205" s="2">
        <v>44642.609782356027</v>
      </c>
      <c r="F1205" s="6">
        <v>35035</v>
      </c>
    </row>
    <row r="1206" spans="1:6" ht="20.25" customHeight="1" x14ac:dyDescent="0.25">
      <c r="A1206" s="1" t="s">
        <v>1</v>
      </c>
      <c r="B1206" s="1" t="s">
        <v>22</v>
      </c>
      <c r="C1206" s="1" t="s">
        <v>15</v>
      </c>
      <c r="D1206" s="9">
        <v>45225</v>
      </c>
      <c r="E1206" s="2">
        <v>30067.446501883096</v>
      </c>
      <c r="F1206" s="6">
        <v>24929</v>
      </c>
    </row>
    <row r="1207" spans="1:6" ht="20.25" customHeight="1" x14ac:dyDescent="0.25">
      <c r="A1207" s="1" t="s">
        <v>3</v>
      </c>
      <c r="B1207" s="1" t="s">
        <v>19</v>
      </c>
      <c r="C1207" s="1" t="s">
        <v>10</v>
      </c>
      <c r="D1207" s="9">
        <v>45225</v>
      </c>
      <c r="E1207" s="2">
        <v>23712.826172737037</v>
      </c>
      <c r="F1207" s="6">
        <v>18355</v>
      </c>
    </row>
    <row r="1208" spans="1:6" ht="20.25" customHeight="1" x14ac:dyDescent="0.25">
      <c r="A1208" s="1" t="s">
        <v>1</v>
      </c>
      <c r="B1208" s="1" t="s">
        <v>22</v>
      </c>
      <c r="C1208" s="1" t="s">
        <v>23</v>
      </c>
      <c r="D1208" s="9">
        <v>45225</v>
      </c>
      <c r="E1208" s="2">
        <v>26997.606595226025</v>
      </c>
      <c r="F1208" s="6">
        <v>22490</v>
      </c>
    </row>
    <row r="1209" spans="1:6" ht="20.25" customHeight="1" x14ac:dyDescent="0.25">
      <c r="A1209" s="1" t="s">
        <v>1</v>
      </c>
      <c r="B1209" s="1" t="s">
        <v>22</v>
      </c>
      <c r="C1209" s="1" t="s">
        <v>23</v>
      </c>
      <c r="D1209" s="9">
        <v>45225</v>
      </c>
      <c r="E1209" s="2">
        <v>45955.201849349949</v>
      </c>
      <c r="F1209" s="6">
        <v>36951</v>
      </c>
    </row>
    <row r="1210" spans="1:6" ht="20.25" customHeight="1" x14ac:dyDescent="0.25">
      <c r="A1210" s="1" t="s">
        <v>3</v>
      </c>
      <c r="B1210" s="1" t="s">
        <v>19</v>
      </c>
      <c r="C1210" s="1" t="s">
        <v>10</v>
      </c>
      <c r="D1210" s="9">
        <v>45225</v>
      </c>
      <c r="E1210" s="2">
        <v>22469.723802105174</v>
      </c>
      <c r="F1210" s="6">
        <v>18349</v>
      </c>
    </row>
    <row r="1211" spans="1:6" ht="20.25" customHeight="1" x14ac:dyDescent="0.25">
      <c r="A1211" s="1" t="s">
        <v>2</v>
      </c>
      <c r="B1211" s="1" t="s">
        <v>12</v>
      </c>
      <c r="C1211" s="1" t="s">
        <v>15</v>
      </c>
      <c r="D1211" s="9">
        <v>45224</v>
      </c>
      <c r="E1211" s="2">
        <v>42348.592664819786</v>
      </c>
      <c r="F1211" s="6">
        <v>36321</v>
      </c>
    </row>
    <row r="1212" spans="1:6" ht="20.25" customHeight="1" x14ac:dyDescent="0.25">
      <c r="A1212" s="1" t="s">
        <v>1</v>
      </c>
      <c r="B1212" s="1" t="s">
        <v>20</v>
      </c>
      <c r="C1212" s="1" t="s">
        <v>15</v>
      </c>
      <c r="D1212" s="9">
        <v>45224</v>
      </c>
      <c r="E1212" s="2">
        <v>37062.133382735228</v>
      </c>
      <c r="F1212" s="6">
        <v>31318</v>
      </c>
    </row>
    <row r="1213" spans="1:6" ht="20.25" customHeight="1" x14ac:dyDescent="0.25">
      <c r="A1213" s="1" t="s">
        <v>3</v>
      </c>
      <c r="B1213" s="1" t="s">
        <v>9</v>
      </c>
      <c r="C1213" s="1" t="s">
        <v>17</v>
      </c>
      <c r="D1213" s="9">
        <v>45224</v>
      </c>
      <c r="E1213" s="2">
        <v>26539.321267936622</v>
      </c>
      <c r="F1213" s="6">
        <v>22030</v>
      </c>
    </row>
    <row r="1214" spans="1:6" ht="20.25" customHeight="1" x14ac:dyDescent="0.25">
      <c r="A1214" s="1" t="s">
        <v>1</v>
      </c>
      <c r="B1214" s="1" t="s">
        <v>16</v>
      </c>
      <c r="C1214" s="1" t="s">
        <v>23</v>
      </c>
      <c r="D1214" s="9">
        <v>45222</v>
      </c>
      <c r="E1214" s="2">
        <v>35404.80919877495</v>
      </c>
      <c r="F1214" s="6">
        <v>29754</v>
      </c>
    </row>
    <row r="1215" spans="1:6" ht="20.25" customHeight="1" x14ac:dyDescent="0.25">
      <c r="A1215" s="1" t="s">
        <v>1</v>
      </c>
      <c r="B1215" s="1" t="s">
        <v>9</v>
      </c>
      <c r="C1215" s="1" t="s">
        <v>23</v>
      </c>
      <c r="D1215" s="9">
        <v>45222</v>
      </c>
      <c r="E1215" s="2">
        <v>49008.219001208898</v>
      </c>
      <c r="F1215" s="6">
        <v>40443</v>
      </c>
    </row>
    <row r="1216" spans="1:6" ht="20.25" customHeight="1" x14ac:dyDescent="0.25">
      <c r="A1216" s="1" t="s">
        <v>3</v>
      </c>
      <c r="B1216" s="1" t="s">
        <v>12</v>
      </c>
      <c r="C1216" s="1" t="s">
        <v>17</v>
      </c>
      <c r="D1216" s="9">
        <v>45222</v>
      </c>
      <c r="E1216" s="2">
        <v>25654.491805502515</v>
      </c>
      <c r="F1216" s="6">
        <v>23082</v>
      </c>
    </row>
    <row r="1217" spans="1:6" ht="20.25" customHeight="1" x14ac:dyDescent="0.25">
      <c r="A1217" s="1" t="s">
        <v>2</v>
      </c>
      <c r="B1217" s="1" t="s">
        <v>19</v>
      </c>
      <c r="C1217" s="1" t="s">
        <v>23</v>
      </c>
      <c r="D1217" s="9">
        <v>45221</v>
      </c>
      <c r="E1217" s="2">
        <v>37720.9005549664</v>
      </c>
      <c r="F1217" s="6">
        <v>30826</v>
      </c>
    </row>
    <row r="1218" spans="1:6" ht="20.25" customHeight="1" x14ac:dyDescent="0.25">
      <c r="A1218" s="1" t="s">
        <v>3</v>
      </c>
      <c r="B1218" s="1" t="s">
        <v>11</v>
      </c>
      <c r="C1218" s="1" t="s">
        <v>23</v>
      </c>
      <c r="D1218" s="9">
        <v>45221</v>
      </c>
      <c r="E1218" s="2">
        <v>39082.324668895926</v>
      </c>
      <c r="F1218" s="6">
        <v>32989</v>
      </c>
    </row>
    <row r="1219" spans="1:6" ht="20.25" customHeight="1" x14ac:dyDescent="0.25">
      <c r="A1219" s="1" t="s">
        <v>1</v>
      </c>
      <c r="B1219" s="1" t="s">
        <v>12</v>
      </c>
      <c r="C1219" s="1" t="s">
        <v>17</v>
      </c>
      <c r="D1219" s="9">
        <v>45220</v>
      </c>
      <c r="E1219" s="2">
        <v>37814.334024010539</v>
      </c>
      <c r="F1219" s="6">
        <v>31436</v>
      </c>
    </row>
    <row r="1220" spans="1:6" ht="20.25" customHeight="1" x14ac:dyDescent="0.25">
      <c r="A1220" s="1" t="s">
        <v>1</v>
      </c>
      <c r="B1220" s="1" t="s">
        <v>22</v>
      </c>
      <c r="C1220" s="1" t="s">
        <v>17</v>
      </c>
      <c r="D1220" s="9">
        <v>45220</v>
      </c>
      <c r="E1220" s="2">
        <v>45177.873277818871</v>
      </c>
      <c r="F1220" s="6">
        <v>39064</v>
      </c>
    </row>
    <row r="1221" spans="1:6" ht="20.25" customHeight="1" x14ac:dyDescent="0.25">
      <c r="A1221" s="1" t="s">
        <v>1</v>
      </c>
      <c r="B1221" s="1" t="s">
        <v>13</v>
      </c>
      <c r="C1221" s="1" t="s">
        <v>15</v>
      </c>
      <c r="D1221" s="9">
        <v>45219</v>
      </c>
      <c r="E1221" s="2">
        <v>46724.571120210203</v>
      </c>
      <c r="F1221" s="6">
        <v>39369</v>
      </c>
    </row>
    <row r="1222" spans="1:6" ht="20.25" customHeight="1" x14ac:dyDescent="0.25">
      <c r="A1222" s="1" t="s">
        <v>3</v>
      </c>
      <c r="B1222" s="1" t="s">
        <v>22</v>
      </c>
      <c r="C1222" s="1" t="s">
        <v>17</v>
      </c>
      <c r="D1222" s="9">
        <v>45219</v>
      </c>
      <c r="E1222" s="2">
        <v>22337.166813995922</v>
      </c>
      <c r="F1222" s="6">
        <v>18419</v>
      </c>
    </row>
    <row r="1223" spans="1:6" ht="20.25" customHeight="1" x14ac:dyDescent="0.25">
      <c r="A1223" s="1" t="s">
        <v>3</v>
      </c>
      <c r="B1223" s="1" t="s">
        <v>9</v>
      </c>
      <c r="C1223" s="1" t="s">
        <v>23</v>
      </c>
      <c r="D1223" s="9">
        <v>45219</v>
      </c>
      <c r="E1223" s="2">
        <v>35077.456836641497</v>
      </c>
      <c r="F1223" s="6">
        <v>29142</v>
      </c>
    </row>
    <row r="1224" spans="1:6" ht="20.25" customHeight="1" x14ac:dyDescent="0.25">
      <c r="A1224" s="1" t="s">
        <v>1</v>
      </c>
      <c r="B1224" s="1" t="s">
        <v>16</v>
      </c>
      <c r="C1224" s="1" t="s">
        <v>23</v>
      </c>
      <c r="D1224" s="9">
        <v>45218</v>
      </c>
      <c r="E1224" s="2">
        <v>34287.362567200667</v>
      </c>
      <c r="F1224" s="6">
        <v>29750</v>
      </c>
    </row>
    <row r="1225" spans="1:6" ht="20.25" customHeight="1" x14ac:dyDescent="0.25">
      <c r="A1225" s="1" t="s">
        <v>1</v>
      </c>
      <c r="B1225" s="1" t="s">
        <v>9</v>
      </c>
      <c r="C1225" s="1" t="s">
        <v>23</v>
      </c>
      <c r="D1225" s="9">
        <v>45218</v>
      </c>
      <c r="E1225" s="2">
        <v>47899.836186424276</v>
      </c>
      <c r="F1225" s="6">
        <v>40439</v>
      </c>
    </row>
    <row r="1226" spans="1:6" ht="20.25" customHeight="1" x14ac:dyDescent="0.25">
      <c r="A1226" s="1" t="s">
        <v>3</v>
      </c>
      <c r="B1226" s="1" t="s">
        <v>12</v>
      </c>
      <c r="C1226" s="1" t="s">
        <v>17</v>
      </c>
      <c r="D1226" s="9">
        <v>45218</v>
      </c>
      <c r="E1226" s="2">
        <v>26499.219315693863</v>
      </c>
      <c r="F1226" s="6">
        <v>23078</v>
      </c>
    </row>
    <row r="1227" spans="1:6" ht="20.25" customHeight="1" x14ac:dyDescent="0.25">
      <c r="A1227" s="1" t="s">
        <v>1</v>
      </c>
      <c r="B1227" s="1" t="s">
        <v>13</v>
      </c>
      <c r="C1227" s="1" t="s">
        <v>15</v>
      </c>
      <c r="D1227" s="9">
        <v>45218</v>
      </c>
      <c r="E1227" s="2">
        <v>39742.190014107982</v>
      </c>
      <c r="F1227" s="6">
        <v>32933</v>
      </c>
    </row>
    <row r="1228" spans="1:6" ht="20.25" customHeight="1" x14ac:dyDescent="0.25">
      <c r="A1228" s="1" t="s">
        <v>1</v>
      </c>
      <c r="B1228" s="1" t="s">
        <v>14</v>
      </c>
      <c r="C1228" s="1" t="s">
        <v>15</v>
      </c>
      <c r="D1228" s="9">
        <v>45218</v>
      </c>
      <c r="E1228" s="2">
        <v>41027.277151966176</v>
      </c>
      <c r="F1228" s="6">
        <v>32706</v>
      </c>
    </row>
    <row r="1229" spans="1:6" ht="20.25" customHeight="1" x14ac:dyDescent="0.25">
      <c r="A1229" s="1" t="s">
        <v>3</v>
      </c>
      <c r="B1229" s="1" t="s">
        <v>19</v>
      </c>
      <c r="C1229" s="1" t="s">
        <v>17</v>
      </c>
      <c r="D1229" s="9">
        <v>45218</v>
      </c>
      <c r="E1229" s="2">
        <v>23536.59263338567</v>
      </c>
      <c r="F1229" s="6">
        <v>19318</v>
      </c>
    </row>
    <row r="1230" spans="1:6" ht="20.25" customHeight="1" x14ac:dyDescent="0.25">
      <c r="A1230" s="1" t="s">
        <v>2</v>
      </c>
      <c r="B1230" s="1" t="s">
        <v>19</v>
      </c>
      <c r="C1230" s="1" t="s">
        <v>23</v>
      </c>
      <c r="D1230" s="9">
        <v>45217</v>
      </c>
      <c r="E1230" s="2">
        <v>38039.72350824836</v>
      </c>
      <c r="F1230" s="6">
        <v>30822</v>
      </c>
    </row>
    <row r="1231" spans="1:6" ht="20.25" customHeight="1" x14ac:dyDescent="0.25">
      <c r="A1231" s="1" t="s">
        <v>3</v>
      </c>
      <c r="B1231" s="1" t="s">
        <v>11</v>
      </c>
      <c r="C1231" s="1" t="s">
        <v>23</v>
      </c>
      <c r="D1231" s="9">
        <v>45217</v>
      </c>
      <c r="E1231" s="2">
        <v>39896.493735218428</v>
      </c>
      <c r="F1231" s="6">
        <v>32985</v>
      </c>
    </row>
    <row r="1232" spans="1:6" ht="20.25" customHeight="1" x14ac:dyDescent="0.25">
      <c r="A1232" s="1" t="s">
        <v>1</v>
      </c>
      <c r="B1232" s="1" t="s">
        <v>20</v>
      </c>
      <c r="C1232" s="1" t="s">
        <v>17</v>
      </c>
      <c r="D1232" s="9">
        <v>45217</v>
      </c>
      <c r="E1232" s="2">
        <v>31030.559436479463</v>
      </c>
      <c r="F1232" s="6">
        <v>26390</v>
      </c>
    </row>
    <row r="1233" spans="1:6" ht="20.25" customHeight="1" x14ac:dyDescent="0.25">
      <c r="A1233" s="1" t="s">
        <v>1</v>
      </c>
      <c r="B1233" s="1" t="s">
        <v>9</v>
      </c>
      <c r="C1233" s="1" t="s">
        <v>17</v>
      </c>
      <c r="D1233" s="9">
        <v>45217</v>
      </c>
      <c r="E1233" s="2">
        <v>37327.384066167309</v>
      </c>
      <c r="F1233" s="6">
        <v>31496</v>
      </c>
    </row>
    <row r="1234" spans="1:6" ht="20.25" customHeight="1" x14ac:dyDescent="0.25">
      <c r="A1234" s="1" t="s">
        <v>3</v>
      </c>
      <c r="B1234" s="1" t="s">
        <v>13</v>
      </c>
      <c r="C1234" s="1" t="s">
        <v>23</v>
      </c>
      <c r="D1234" s="9">
        <v>45217</v>
      </c>
      <c r="E1234" s="2">
        <v>21001.025039808028</v>
      </c>
      <c r="F1234" s="6">
        <v>17586</v>
      </c>
    </row>
    <row r="1235" spans="1:6" ht="20.25" customHeight="1" x14ac:dyDescent="0.25">
      <c r="A1235" s="1" t="s">
        <v>3</v>
      </c>
      <c r="B1235" s="1" t="s">
        <v>18</v>
      </c>
      <c r="C1235" s="1" t="s">
        <v>21</v>
      </c>
      <c r="D1235" s="9">
        <v>45217</v>
      </c>
      <c r="E1235" s="2">
        <v>40721.954342603989</v>
      </c>
      <c r="F1235" s="6">
        <v>35006</v>
      </c>
    </row>
    <row r="1236" spans="1:6" ht="20.25" customHeight="1" x14ac:dyDescent="0.25">
      <c r="A1236" s="1" t="s">
        <v>1</v>
      </c>
      <c r="B1236" s="1" t="s">
        <v>9</v>
      </c>
      <c r="C1236" s="1" t="s">
        <v>15</v>
      </c>
      <c r="D1236" s="9">
        <v>45217</v>
      </c>
      <c r="E1236" s="2">
        <v>28285.631587265256</v>
      </c>
      <c r="F1236" s="6">
        <v>22739</v>
      </c>
    </row>
    <row r="1237" spans="1:6" ht="20.25" customHeight="1" x14ac:dyDescent="0.25">
      <c r="A1237" s="1" t="s">
        <v>1</v>
      </c>
      <c r="B1237" s="1" t="s">
        <v>12</v>
      </c>
      <c r="C1237" s="1" t="s">
        <v>17</v>
      </c>
      <c r="D1237" s="9">
        <v>45216</v>
      </c>
      <c r="E1237" s="2">
        <v>35946.75712714743</v>
      </c>
      <c r="F1237" s="6">
        <v>31432</v>
      </c>
    </row>
    <row r="1238" spans="1:6" ht="20.25" customHeight="1" x14ac:dyDescent="0.25">
      <c r="A1238" s="1" t="s">
        <v>1</v>
      </c>
      <c r="B1238" s="1" t="s">
        <v>22</v>
      </c>
      <c r="C1238" s="1" t="s">
        <v>17</v>
      </c>
      <c r="D1238" s="9">
        <v>45216</v>
      </c>
      <c r="E1238" s="2">
        <v>46235.280230868841</v>
      </c>
      <c r="F1238" s="6">
        <v>39060</v>
      </c>
    </row>
    <row r="1239" spans="1:6" ht="20.25" customHeight="1" x14ac:dyDescent="0.25">
      <c r="A1239" s="1" t="s">
        <v>1</v>
      </c>
      <c r="B1239" s="1" t="s">
        <v>16</v>
      </c>
      <c r="C1239" s="1" t="s">
        <v>23</v>
      </c>
      <c r="D1239" s="9">
        <v>45216</v>
      </c>
      <c r="E1239" s="2">
        <v>25355.610043581259</v>
      </c>
      <c r="F1239" s="6">
        <v>22993</v>
      </c>
    </row>
    <row r="1240" spans="1:6" ht="20.25" customHeight="1" x14ac:dyDescent="0.25">
      <c r="A1240" s="1" t="s">
        <v>1</v>
      </c>
      <c r="B1240" s="1" t="s">
        <v>13</v>
      </c>
      <c r="C1240" s="1" t="s">
        <v>15</v>
      </c>
      <c r="D1240" s="9">
        <v>45215</v>
      </c>
      <c r="E1240" s="2">
        <v>44716.306332099673</v>
      </c>
      <c r="F1240" s="6">
        <v>39365</v>
      </c>
    </row>
    <row r="1241" spans="1:6" ht="20.25" customHeight="1" x14ac:dyDescent="0.25">
      <c r="A1241" s="1" t="s">
        <v>1</v>
      </c>
      <c r="B1241" s="1" t="s">
        <v>16</v>
      </c>
      <c r="C1241" s="1" t="s">
        <v>15</v>
      </c>
      <c r="D1241" s="9">
        <v>45214</v>
      </c>
      <c r="E1241" s="2">
        <v>45426.844057666247</v>
      </c>
      <c r="F1241" s="6">
        <v>39374</v>
      </c>
    </row>
    <row r="1242" spans="1:6" ht="20.25" customHeight="1" x14ac:dyDescent="0.25">
      <c r="A1242" s="1" t="s">
        <v>2</v>
      </c>
      <c r="B1242" s="1" t="s">
        <v>19</v>
      </c>
      <c r="C1242" s="1" t="s">
        <v>15</v>
      </c>
      <c r="D1242" s="9">
        <v>45214</v>
      </c>
      <c r="E1242" s="2">
        <v>25578.433605136088</v>
      </c>
      <c r="F1242" s="6">
        <v>21549</v>
      </c>
    </row>
    <row r="1243" spans="1:6" ht="20.25" customHeight="1" x14ac:dyDescent="0.25">
      <c r="A1243" s="1" t="s">
        <v>1</v>
      </c>
      <c r="B1243" s="1" t="s">
        <v>20</v>
      </c>
      <c r="C1243" s="1" t="s">
        <v>17</v>
      </c>
      <c r="D1243" s="9">
        <v>45213</v>
      </c>
      <c r="E1243" s="2">
        <v>31815.832539004681</v>
      </c>
      <c r="F1243" s="6">
        <v>26386</v>
      </c>
    </row>
    <row r="1244" spans="1:6" ht="20.25" customHeight="1" x14ac:dyDescent="0.25">
      <c r="A1244" s="1" t="s">
        <v>1</v>
      </c>
      <c r="B1244" s="1" t="s">
        <v>9</v>
      </c>
      <c r="C1244" s="1" t="s">
        <v>17</v>
      </c>
      <c r="D1244" s="9">
        <v>45213</v>
      </c>
      <c r="E1244" s="2">
        <v>34887.34240478414</v>
      </c>
      <c r="F1244" s="6">
        <v>31492</v>
      </c>
    </row>
    <row r="1245" spans="1:6" ht="20.25" customHeight="1" x14ac:dyDescent="0.25">
      <c r="A1245" s="1" t="s">
        <v>3</v>
      </c>
      <c r="B1245" s="1" t="s">
        <v>13</v>
      </c>
      <c r="C1245" s="1" t="s">
        <v>23</v>
      </c>
      <c r="D1245" s="9">
        <v>45213</v>
      </c>
      <c r="E1245" s="2">
        <v>20323.997278995739</v>
      </c>
      <c r="F1245" s="6">
        <v>17582</v>
      </c>
    </row>
    <row r="1246" spans="1:6" ht="20.25" customHeight="1" x14ac:dyDescent="0.25">
      <c r="A1246" s="1" t="s">
        <v>3</v>
      </c>
      <c r="B1246" s="1" t="s">
        <v>18</v>
      </c>
      <c r="C1246" s="1" t="s">
        <v>21</v>
      </c>
      <c r="D1246" s="9">
        <v>45213</v>
      </c>
      <c r="E1246" s="2">
        <v>42777.360127682856</v>
      </c>
      <c r="F1246" s="6">
        <v>35002</v>
      </c>
    </row>
    <row r="1247" spans="1:6" ht="20.25" customHeight="1" x14ac:dyDescent="0.25">
      <c r="A1247" s="1" t="s">
        <v>1</v>
      </c>
      <c r="B1247" s="1" t="s">
        <v>14</v>
      </c>
      <c r="C1247" s="1" t="s">
        <v>21</v>
      </c>
      <c r="D1247" s="9">
        <v>45213</v>
      </c>
      <c r="E1247" s="2">
        <v>25525.217630272935</v>
      </c>
      <c r="F1247" s="6">
        <v>20594</v>
      </c>
    </row>
    <row r="1248" spans="1:6" ht="20.25" customHeight="1" x14ac:dyDescent="0.25">
      <c r="A1248" s="1" t="s">
        <v>1</v>
      </c>
      <c r="B1248" s="1" t="s">
        <v>14</v>
      </c>
      <c r="C1248" s="1" t="s">
        <v>17</v>
      </c>
      <c r="D1248" s="9">
        <v>45213</v>
      </c>
      <c r="E1248" s="2">
        <v>41487.705318827626</v>
      </c>
      <c r="F1248" s="6">
        <v>34609</v>
      </c>
    </row>
    <row r="1249" spans="1:6" ht="20.25" customHeight="1" x14ac:dyDescent="0.25">
      <c r="A1249" s="1" t="s">
        <v>1</v>
      </c>
      <c r="B1249" s="1" t="s">
        <v>20</v>
      </c>
      <c r="C1249" s="1" t="s">
        <v>21</v>
      </c>
      <c r="D1249" s="9">
        <v>45213</v>
      </c>
      <c r="E1249" s="2">
        <v>27137.468421546895</v>
      </c>
      <c r="F1249" s="6">
        <v>22008</v>
      </c>
    </row>
    <row r="1250" spans="1:6" ht="20.25" customHeight="1" x14ac:dyDescent="0.25">
      <c r="A1250" s="1" t="s">
        <v>1</v>
      </c>
      <c r="B1250" s="1" t="s">
        <v>11</v>
      </c>
      <c r="C1250" s="1" t="s">
        <v>10</v>
      </c>
      <c r="D1250" s="9">
        <v>45213</v>
      </c>
      <c r="E1250" s="2">
        <v>41914.858024980967</v>
      </c>
      <c r="F1250" s="6">
        <v>33077</v>
      </c>
    </row>
    <row r="1251" spans="1:6" ht="20.25" customHeight="1" x14ac:dyDescent="0.25">
      <c r="A1251" s="1" t="s">
        <v>1</v>
      </c>
      <c r="B1251" s="1" t="s">
        <v>18</v>
      </c>
      <c r="C1251" s="1" t="s">
        <v>21</v>
      </c>
      <c r="D1251" s="9">
        <v>45213</v>
      </c>
      <c r="E1251" s="2">
        <v>39780.004121975071</v>
      </c>
      <c r="F1251" s="6">
        <v>34827</v>
      </c>
    </row>
    <row r="1252" spans="1:6" ht="20.25" customHeight="1" x14ac:dyDescent="0.25">
      <c r="A1252" s="1" t="s">
        <v>1</v>
      </c>
      <c r="B1252" s="1" t="s">
        <v>16</v>
      </c>
      <c r="C1252" s="1" t="s">
        <v>21</v>
      </c>
      <c r="D1252" s="9">
        <v>45213</v>
      </c>
      <c r="E1252" s="2">
        <v>38729.382202852248</v>
      </c>
      <c r="F1252" s="6">
        <v>33341</v>
      </c>
    </row>
    <row r="1253" spans="1:6" ht="20.25" customHeight="1" x14ac:dyDescent="0.25">
      <c r="A1253" s="1" t="s">
        <v>1</v>
      </c>
      <c r="B1253" s="1" t="s">
        <v>16</v>
      </c>
      <c r="C1253" s="1" t="s">
        <v>10</v>
      </c>
      <c r="D1253" s="9">
        <v>45213</v>
      </c>
      <c r="E1253" s="2">
        <v>37930.331283144107</v>
      </c>
      <c r="F1253" s="6">
        <v>31138</v>
      </c>
    </row>
    <row r="1254" spans="1:6" ht="20.25" customHeight="1" x14ac:dyDescent="0.25">
      <c r="A1254" s="1" t="s">
        <v>3</v>
      </c>
      <c r="B1254" s="1" t="s">
        <v>14</v>
      </c>
      <c r="C1254" s="1" t="s">
        <v>23</v>
      </c>
      <c r="D1254" s="9">
        <v>45213</v>
      </c>
      <c r="E1254" s="2">
        <v>44200.736926704842</v>
      </c>
      <c r="F1254" s="6">
        <v>35357</v>
      </c>
    </row>
    <row r="1255" spans="1:6" ht="20.25" customHeight="1" x14ac:dyDescent="0.25">
      <c r="A1255" s="1" t="s">
        <v>3</v>
      </c>
      <c r="B1255" s="1" t="s">
        <v>20</v>
      </c>
      <c r="C1255" s="1" t="s">
        <v>21</v>
      </c>
      <c r="D1255" s="9">
        <v>45213</v>
      </c>
      <c r="E1255" s="2">
        <v>23966.539746402723</v>
      </c>
      <c r="F1255" s="6">
        <v>20939</v>
      </c>
    </row>
    <row r="1256" spans="1:6" ht="20.25" customHeight="1" x14ac:dyDescent="0.25">
      <c r="A1256" s="1" t="s">
        <v>3</v>
      </c>
      <c r="B1256" s="1" t="s">
        <v>16</v>
      </c>
      <c r="C1256" s="1" t="s">
        <v>17</v>
      </c>
      <c r="D1256" s="9">
        <v>45213</v>
      </c>
      <c r="E1256" s="2">
        <v>47653.015551817145</v>
      </c>
      <c r="F1256" s="6">
        <v>37887</v>
      </c>
    </row>
    <row r="1257" spans="1:6" ht="20.25" customHeight="1" x14ac:dyDescent="0.25">
      <c r="A1257" s="1" t="s">
        <v>1</v>
      </c>
      <c r="B1257" s="1" t="s">
        <v>16</v>
      </c>
      <c r="C1257" s="1" t="s">
        <v>23</v>
      </c>
      <c r="D1257" s="9">
        <v>45212</v>
      </c>
      <c r="E1257" s="2">
        <v>26176.597176627263</v>
      </c>
      <c r="F1257" s="6">
        <v>22989</v>
      </c>
    </row>
    <row r="1258" spans="1:6" ht="20.25" customHeight="1" x14ac:dyDescent="0.25">
      <c r="A1258" s="1" t="s">
        <v>1</v>
      </c>
      <c r="B1258" s="1" t="s">
        <v>13</v>
      </c>
      <c r="C1258" s="1" t="s">
        <v>10</v>
      </c>
      <c r="D1258" s="9">
        <v>45212</v>
      </c>
      <c r="E1258" s="2">
        <v>42806.395865743158</v>
      </c>
      <c r="F1258" s="6">
        <v>35444</v>
      </c>
    </row>
    <row r="1259" spans="1:6" ht="20.25" customHeight="1" x14ac:dyDescent="0.25">
      <c r="A1259" s="1" t="s">
        <v>1</v>
      </c>
      <c r="B1259" s="1" t="s">
        <v>22</v>
      </c>
      <c r="C1259" s="1" t="s">
        <v>10</v>
      </c>
      <c r="D1259" s="9">
        <v>45212</v>
      </c>
      <c r="E1259" s="2">
        <v>44280.695854951249</v>
      </c>
      <c r="F1259" s="6">
        <v>35723</v>
      </c>
    </row>
    <row r="1260" spans="1:6" ht="20.25" customHeight="1" x14ac:dyDescent="0.25">
      <c r="A1260" s="1" t="s">
        <v>1</v>
      </c>
      <c r="B1260" s="1" t="s">
        <v>9</v>
      </c>
      <c r="C1260" s="1" t="s">
        <v>23</v>
      </c>
      <c r="D1260" s="9">
        <v>45212</v>
      </c>
      <c r="E1260" s="2">
        <v>20134.340670646383</v>
      </c>
      <c r="F1260" s="6">
        <v>17241</v>
      </c>
    </row>
    <row r="1261" spans="1:6" ht="20.25" customHeight="1" x14ac:dyDescent="0.25">
      <c r="A1261" s="1" t="s">
        <v>2</v>
      </c>
      <c r="B1261" s="1" t="s">
        <v>13</v>
      </c>
      <c r="C1261" s="1" t="s">
        <v>17</v>
      </c>
      <c r="D1261" s="9">
        <v>45212</v>
      </c>
      <c r="E1261" s="2">
        <v>24379.534399659704</v>
      </c>
      <c r="F1261" s="6">
        <v>19893</v>
      </c>
    </row>
    <row r="1262" spans="1:6" ht="20.25" customHeight="1" x14ac:dyDescent="0.25">
      <c r="A1262" s="1" t="s">
        <v>2</v>
      </c>
      <c r="B1262" s="1" t="s">
        <v>12</v>
      </c>
      <c r="C1262" s="1" t="s">
        <v>21</v>
      </c>
      <c r="D1262" s="9">
        <v>45212</v>
      </c>
      <c r="E1262" s="2">
        <v>31615.327106271259</v>
      </c>
      <c r="F1262" s="6">
        <v>26783</v>
      </c>
    </row>
    <row r="1263" spans="1:6" ht="20.25" customHeight="1" x14ac:dyDescent="0.25">
      <c r="A1263" s="1" t="s">
        <v>3</v>
      </c>
      <c r="B1263" s="1" t="s">
        <v>19</v>
      </c>
      <c r="C1263" s="1" t="s">
        <v>23</v>
      </c>
      <c r="D1263" s="9">
        <v>45212</v>
      </c>
      <c r="E1263" s="2">
        <v>30536.814781893219</v>
      </c>
      <c r="F1263" s="6">
        <v>25750</v>
      </c>
    </row>
    <row r="1264" spans="1:6" ht="20.25" customHeight="1" x14ac:dyDescent="0.25">
      <c r="A1264" s="1" t="s">
        <v>3</v>
      </c>
      <c r="B1264" s="1" t="s">
        <v>22</v>
      </c>
      <c r="C1264" s="1" t="s">
        <v>21</v>
      </c>
      <c r="D1264" s="9">
        <v>45212</v>
      </c>
      <c r="E1264" s="2">
        <v>40072.633067299357</v>
      </c>
      <c r="F1264" s="6">
        <v>32136</v>
      </c>
    </row>
    <row r="1265" spans="1:6" ht="20.25" customHeight="1" x14ac:dyDescent="0.25">
      <c r="A1265" s="1" t="s">
        <v>1</v>
      </c>
      <c r="B1265" s="1" t="s">
        <v>20</v>
      </c>
      <c r="C1265" s="1" t="s">
        <v>10</v>
      </c>
      <c r="D1265" s="9">
        <v>45211</v>
      </c>
      <c r="E1265" s="2">
        <v>23025.449021837321</v>
      </c>
      <c r="F1265" s="6">
        <v>20087</v>
      </c>
    </row>
    <row r="1266" spans="1:6" ht="20.25" customHeight="1" x14ac:dyDescent="0.25">
      <c r="A1266" s="1" t="s">
        <v>1</v>
      </c>
      <c r="B1266" s="1" t="s">
        <v>16</v>
      </c>
      <c r="C1266" s="1" t="s">
        <v>15</v>
      </c>
      <c r="D1266" s="9">
        <v>45210</v>
      </c>
      <c r="E1266" s="2">
        <v>48290.556913205583</v>
      </c>
      <c r="F1266" s="6">
        <v>39370</v>
      </c>
    </row>
    <row r="1267" spans="1:6" ht="20.25" customHeight="1" x14ac:dyDescent="0.25">
      <c r="A1267" s="1" t="s">
        <v>2</v>
      </c>
      <c r="B1267" s="1" t="s">
        <v>19</v>
      </c>
      <c r="C1267" s="1" t="s">
        <v>15</v>
      </c>
      <c r="D1267" s="9">
        <v>45210</v>
      </c>
      <c r="E1267" s="2">
        <v>24957.768568735541</v>
      </c>
      <c r="F1267" s="6">
        <v>21545</v>
      </c>
    </row>
    <row r="1268" spans="1:6" ht="20.25" customHeight="1" x14ac:dyDescent="0.25">
      <c r="A1268" s="1" t="s">
        <v>3</v>
      </c>
      <c r="B1268" s="1" t="s">
        <v>14</v>
      </c>
      <c r="C1268" s="1" t="s">
        <v>23</v>
      </c>
      <c r="D1268" s="9">
        <v>45209</v>
      </c>
      <c r="E1268" s="2">
        <v>30937.83968950398</v>
      </c>
      <c r="F1268" s="6">
        <v>26588</v>
      </c>
    </row>
    <row r="1269" spans="1:6" ht="20.25" customHeight="1" x14ac:dyDescent="0.25">
      <c r="A1269" s="1" t="s">
        <v>3</v>
      </c>
      <c r="B1269" s="1" t="s">
        <v>18</v>
      </c>
      <c r="C1269" s="1" t="s">
        <v>23</v>
      </c>
      <c r="D1269" s="9">
        <v>45209</v>
      </c>
      <c r="E1269" s="2">
        <v>31327.777772724367</v>
      </c>
      <c r="F1269" s="6">
        <v>27345</v>
      </c>
    </row>
    <row r="1270" spans="1:6" ht="20.25" customHeight="1" x14ac:dyDescent="0.25">
      <c r="A1270" s="1" t="s">
        <v>3</v>
      </c>
      <c r="B1270" s="1" t="s">
        <v>19</v>
      </c>
      <c r="C1270" s="1" t="s">
        <v>15</v>
      </c>
      <c r="D1270" s="9">
        <v>45209</v>
      </c>
      <c r="E1270" s="2">
        <v>19396.126910109939</v>
      </c>
      <c r="F1270" s="6">
        <v>16252</v>
      </c>
    </row>
    <row r="1271" spans="1:6" ht="20.25" customHeight="1" x14ac:dyDescent="0.25">
      <c r="A1271" s="1" t="s">
        <v>1</v>
      </c>
      <c r="B1271" s="1" t="s">
        <v>12</v>
      </c>
      <c r="C1271" s="1" t="s">
        <v>10</v>
      </c>
      <c r="D1271" s="9">
        <v>45208</v>
      </c>
      <c r="E1271" s="2">
        <v>44850.750405607701</v>
      </c>
      <c r="F1271" s="6">
        <v>36588</v>
      </c>
    </row>
    <row r="1272" spans="1:6" ht="20.25" customHeight="1" x14ac:dyDescent="0.25">
      <c r="A1272" s="1" t="s">
        <v>1</v>
      </c>
      <c r="B1272" s="1" t="s">
        <v>11</v>
      </c>
      <c r="C1272" s="1" t="s">
        <v>15</v>
      </c>
      <c r="D1272" s="9">
        <v>45208</v>
      </c>
      <c r="E1272" s="2">
        <v>22198.749124924936</v>
      </c>
      <c r="F1272" s="6">
        <v>19069</v>
      </c>
    </row>
    <row r="1273" spans="1:6" ht="20.25" customHeight="1" x14ac:dyDescent="0.25">
      <c r="A1273" s="1" t="s">
        <v>1</v>
      </c>
      <c r="B1273" s="1" t="s">
        <v>16</v>
      </c>
      <c r="C1273" s="1" t="s">
        <v>17</v>
      </c>
      <c r="D1273" s="9">
        <v>45208</v>
      </c>
      <c r="E1273" s="2">
        <v>35344.707334700608</v>
      </c>
      <c r="F1273" s="6">
        <v>29108</v>
      </c>
    </row>
    <row r="1274" spans="1:6" ht="20.25" customHeight="1" x14ac:dyDescent="0.25">
      <c r="A1274" s="1" t="s">
        <v>2</v>
      </c>
      <c r="B1274" s="1" t="s">
        <v>19</v>
      </c>
      <c r="C1274" s="1" t="s">
        <v>15</v>
      </c>
      <c r="D1274" s="9">
        <v>45208</v>
      </c>
      <c r="E1274" s="2">
        <v>38683.966304175265</v>
      </c>
      <c r="F1274" s="6">
        <v>32902</v>
      </c>
    </row>
    <row r="1275" spans="1:6" ht="20.25" customHeight="1" x14ac:dyDescent="0.25">
      <c r="A1275" s="1" t="s">
        <v>3</v>
      </c>
      <c r="B1275" s="1" t="s">
        <v>11</v>
      </c>
      <c r="C1275" s="1" t="s">
        <v>23</v>
      </c>
      <c r="D1275" s="9">
        <v>45208</v>
      </c>
      <c r="E1275" s="2">
        <v>26185.442606983121</v>
      </c>
      <c r="F1275" s="6">
        <v>21833</v>
      </c>
    </row>
    <row r="1276" spans="1:6" ht="20.25" customHeight="1" x14ac:dyDescent="0.25">
      <c r="A1276" s="1" t="s">
        <v>1</v>
      </c>
      <c r="B1276" s="1" t="s">
        <v>20</v>
      </c>
      <c r="C1276" s="1" t="s">
        <v>10</v>
      </c>
      <c r="D1276" s="9">
        <v>45207</v>
      </c>
      <c r="E1276" s="2">
        <v>24472.847730262587</v>
      </c>
      <c r="F1276" s="6">
        <v>20083</v>
      </c>
    </row>
    <row r="1277" spans="1:6" ht="20.25" customHeight="1" x14ac:dyDescent="0.25">
      <c r="A1277" s="1" t="s">
        <v>3</v>
      </c>
      <c r="B1277" s="1" t="s">
        <v>14</v>
      </c>
      <c r="C1277" s="1" t="s">
        <v>23</v>
      </c>
      <c r="D1277" s="9">
        <v>45205</v>
      </c>
      <c r="E1277" s="2">
        <v>31149.115021854814</v>
      </c>
      <c r="F1277" s="6">
        <v>26584</v>
      </c>
    </row>
    <row r="1278" spans="1:6" ht="20.25" customHeight="1" x14ac:dyDescent="0.25">
      <c r="A1278" s="1" t="s">
        <v>3</v>
      </c>
      <c r="B1278" s="1" t="s">
        <v>18</v>
      </c>
      <c r="C1278" s="1" t="s">
        <v>23</v>
      </c>
      <c r="D1278" s="9">
        <v>45205</v>
      </c>
      <c r="E1278" s="2">
        <v>30371.063513116107</v>
      </c>
      <c r="F1278" s="6">
        <v>27341</v>
      </c>
    </row>
    <row r="1279" spans="1:6" ht="20.25" customHeight="1" x14ac:dyDescent="0.25">
      <c r="A1279" s="1" t="s">
        <v>2</v>
      </c>
      <c r="B1279" s="1" t="s">
        <v>16</v>
      </c>
      <c r="C1279" s="1" t="s">
        <v>10</v>
      </c>
      <c r="D1279" s="9">
        <v>45205</v>
      </c>
      <c r="E1279" s="2">
        <v>23764.522049276689</v>
      </c>
      <c r="F1279" s="6">
        <v>18668</v>
      </c>
    </row>
    <row r="1280" spans="1:6" ht="20.25" customHeight="1" x14ac:dyDescent="0.25">
      <c r="A1280" s="1" t="s">
        <v>1</v>
      </c>
      <c r="B1280" s="1" t="s">
        <v>12</v>
      </c>
      <c r="C1280" s="1" t="s">
        <v>10</v>
      </c>
      <c r="D1280" s="9">
        <v>45204</v>
      </c>
      <c r="E1280" s="2">
        <v>45350.493358764725</v>
      </c>
      <c r="F1280" s="6">
        <v>36584</v>
      </c>
    </row>
    <row r="1281" spans="1:6" ht="20.25" customHeight="1" x14ac:dyDescent="0.25">
      <c r="A1281" s="1" t="s">
        <v>1</v>
      </c>
      <c r="B1281" s="1" t="s">
        <v>11</v>
      </c>
      <c r="C1281" s="1" t="s">
        <v>15</v>
      </c>
      <c r="D1281" s="9">
        <v>45204</v>
      </c>
      <c r="E1281" s="2">
        <v>22210.238482100911</v>
      </c>
      <c r="F1281" s="6">
        <v>19065</v>
      </c>
    </row>
    <row r="1282" spans="1:6" ht="20.25" customHeight="1" x14ac:dyDescent="0.25">
      <c r="A1282" s="1" t="s">
        <v>1</v>
      </c>
      <c r="B1282" s="1" t="s">
        <v>16</v>
      </c>
      <c r="C1282" s="1" t="s">
        <v>17</v>
      </c>
      <c r="D1282" s="9">
        <v>45204</v>
      </c>
      <c r="E1282" s="2">
        <v>32414.760682830572</v>
      </c>
      <c r="F1282" s="6">
        <v>29104</v>
      </c>
    </row>
    <row r="1283" spans="1:6" ht="20.25" customHeight="1" x14ac:dyDescent="0.25">
      <c r="A1283" s="1" t="s">
        <v>2</v>
      </c>
      <c r="B1283" s="1" t="s">
        <v>19</v>
      </c>
      <c r="C1283" s="1" t="s">
        <v>15</v>
      </c>
      <c r="D1283" s="9">
        <v>45204</v>
      </c>
      <c r="E1283" s="2">
        <v>37602.538714203547</v>
      </c>
      <c r="F1283" s="6">
        <v>32898</v>
      </c>
    </row>
    <row r="1284" spans="1:6" ht="20.25" customHeight="1" x14ac:dyDescent="0.25">
      <c r="A1284" s="1" t="s">
        <v>3</v>
      </c>
      <c r="B1284" s="1" t="s">
        <v>11</v>
      </c>
      <c r="C1284" s="1" t="s">
        <v>23</v>
      </c>
      <c r="D1284" s="9">
        <v>45204</v>
      </c>
      <c r="E1284" s="2">
        <v>25660.808798081762</v>
      </c>
      <c r="F1284" s="6">
        <v>21829</v>
      </c>
    </row>
    <row r="1285" spans="1:6" ht="20.25" customHeight="1" x14ac:dyDescent="0.25">
      <c r="A1285" s="1" t="s">
        <v>1</v>
      </c>
      <c r="B1285" s="1" t="s">
        <v>20</v>
      </c>
      <c r="C1285" s="1" t="s">
        <v>17</v>
      </c>
      <c r="D1285" s="9">
        <v>45204</v>
      </c>
      <c r="E1285" s="2">
        <v>23860.20197296167</v>
      </c>
      <c r="F1285" s="6">
        <v>19606</v>
      </c>
    </row>
    <row r="1286" spans="1:6" ht="20.25" customHeight="1" x14ac:dyDescent="0.25">
      <c r="A1286" s="1" t="s">
        <v>1</v>
      </c>
      <c r="B1286" s="1" t="s">
        <v>11</v>
      </c>
      <c r="C1286" s="1" t="s">
        <v>21</v>
      </c>
      <c r="D1286" s="9">
        <v>45204</v>
      </c>
      <c r="E1286" s="2">
        <v>43663.787214671211</v>
      </c>
      <c r="F1286" s="6">
        <v>37917</v>
      </c>
    </row>
    <row r="1287" spans="1:6" ht="20.25" customHeight="1" x14ac:dyDescent="0.25">
      <c r="A1287" s="1" t="s">
        <v>1</v>
      </c>
      <c r="B1287" s="1" t="s">
        <v>18</v>
      </c>
      <c r="C1287" s="1" t="s">
        <v>17</v>
      </c>
      <c r="D1287" s="9">
        <v>45204</v>
      </c>
      <c r="E1287" s="2">
        <v>29207.756834151791</v>
      </c>
      <c r="F1287" s="6">
        <v>23987</v>
      </c>
    </row>
    <row r="1288" spans="1:6" ht="20.25" customHeight="1" x14ac:dyDescent="0.25">
      <c r="A1288" s="1" t="s">
        <v>1</v>
      </c>
      <c r="B1288" s="1" t="s">
        <v>16</v>
      </c>
      <c r="C1288" s="1" t="s">
        <v>17</v>
      </c>
      <c r="D1288" s="9">
        <v>45204</v>
      </c>
      <c r="E1288" s="2">
        <v>36197.897490137599</v>
      </c>
      <c r="F1288" s="6">
        <v>31974</v>
      </c>
    </row>
    <row r="1289" spans="1:6" ht="20.25" customHeight="1" x14ac:dyDescent="0.25">
      <c r="A1289" s="1" t="s">
        <v>3</v>
      </c>
      <c r="B1289" s="1" t="s">
        <v>14</v>
      </c>
      <c r="C1289" s="1" t="s">
        <v>15</v>
      </c>
      <c r="D1289" s="9">
        <v>45204</v>
      </c>
      <c r="E1289" s="2">
        <v>30876.453950347066</v>
      </c>
      <c r="F1289" s="6">
        <v>27044</v>
      </c>
    </row>
    <row r="1290" spans="1:6" ht="20.25" customHeight="1" x14ac:dyDescent="0.25">
      <c r="A1290" s="1" t="s">
        <v>3</v>
      </c>
      <c r="B1290" s="1" t="s">
        <v>16</v>
      </c>
      <c r="C1290" s="1" t="s">
        <v>15</v>
      </c>
      <c r="D1290" s="9">
        <v>45204</v>
      </c>
      <c r="E1290" s="2">
        <v>31651.681647585527</v>
      </c>
      <c r="F1290" s="6">
        <v>25969</v>
      </c>
    </row>
    <row r="1291" spans="1:6" ht="20.25" customHeight="1" x14ac:dyDescent="0.25">
      <c r="A1291" s="1" t="s">
        <v>3</v>
      </c>
      <c r="B1291" s="1" t="s">
        <v>12</v>
      </c>
      <c r="C1291" s="1" t="s">
        <v>21</v>
      </c>
      <c r="D1291" s="9">
        <v>45204</v>
      </c>
      <c r="E1291" s="2">
        <v>35797.586988155614</v>
      </c>
      <c r="F1291" s="6">
        <v>29162</v>
      </c>
    </row>
    <row r="1292" spans="1:6" ht="20.25" customHeight="1" x14ac:dyDescent="0.25">
      <c r="A1292" s="1" t="s">
        <v>1</v>
      </c>
      <c r="B1292" s="1" t="s">
        <v>22</v>
      </c>
      <c r="C1292" s="1" t="s">
        <v>21</v>
      </c>
      <c r="D1292" s="9">
        <v>45203</v>
      </c>
      <c r="E1292" s="2">
        <v>35742.439340545738</v>
      </c>
      <c r="F1292" s="6">
        <v>31797</v>
      </c>
    </row>
    <row r="1293" spans="1:6" ht="20.25" customHeight="1" x14ac:dyDescent="0.25">
      <c r="A1293" s="1" t="s">
        <v>2</v>
      </c>
      <c r="B1293" s="1" t="s">
        <v>19</v>
      </c>
      <c r="C1293" s="1" t="s">
        <v>23</v>
      </c>
      <c r="D1293" s="9">
        <v>45203</v>
      </c>
      <c r="E1293" s="2">
        <v>29182.873009448533</v>
      </c>
      <c r="F1293" s="6">
        <v>25405</v>
      </c>
    </row>
    <row r="1294" spans="1:6" ht="20.25" customHeight="1" x14ac:dyDescent="0.25">
      <c r="A1294" s="1" t="s">
        <v>1</v>
      </c>
      <c r="B1294" s="1" t="s">
        <v>12</v>
      </c>
      <c r="C1294" s="1" t="s">
        <v>15</v>
      </c>
      <c r="D1294" s="9">
        <v>45203</v>
      </c>
      <c r="E1294" s="2">
        <v>31604.256665871326</v>
      </c>
      <c r="F1294" s="6">
        <v>25737</v>
      </c>
    </row>
    <row r="1295" spans="1:6" ht="20.25" customHeight="1" x14ac:dyDescent="0.25">
      <c r="A1295" s="1" t="s">
        <v>1</v>
      </c>
      <c r="B1295" s="1" t="s">
        <v>12</v>
      </c>
      <c r="C1295" s="1" t="s">
        <v>15</v>
      </c>
      <c r="D1295" s="9">
        <v>45203</v>
      </c>
      <c r="E1295" s="2">
        <v>30963.639835666869</v>
      </c>
      <c r="F1295" s="6">
        <v>25338</v>
      </c>
    </row>
    <row r="1296" spans="1:6" ht="20.25" customHeight="1" x14ac:dyDescent="0.25">
      <c r="A1296" s="1" t="s">
        <v>3</v>
      </c>
      <c r="B1296" s="1" t="s">
        <v>9</v>
      </c>
      <c r="C1296" s="1" t="s">
        <v>17</v>
      </c>
      <c r="D1296" s="9">
        <v>45203</v>
      </c>
      <c r="E1296" s="2">
        <v>22295.88088251766</v>
      </c>
      <c r="F1296" s="6">
        <v>19262</v>
      </c>
    </row>
    <row r="1297" spans="1:6" ht="20.25" customHeight="1" x14ac:dyDescent="0.25">
      <c r="A1297" s="1" t="s">
        <v>1</v>
      </c>
      <c r="B1297" s="1" t="s">
        <v>14</v>
      </c>
      <c r="C1297" s="1" t="s">
        <v>10</v>
      </c>
      <c r="D1297" s="9">
        <v>45203</v>
      </c>
      <c r="E1297" s="2">
        <v>27662.625071236951</v>
      </c>
      <c r="F1297" s="6">
        <v>22949</v>
      </c>
    </row>
    <row r="1298" spans="1:6" ht="20.25" customHeight="1" x14ac:dyDescent="0.25">
      <c r="A1298" s="1" t="s">
        <v>1</v>
      </c>
      <c r="B1298" s="1" t="s">
        <v>16</v>
      </c>
      <c r="C1298" s="1" t="s">
        <v>17</v>
      </c>
      <c r="D1298" s="9">
        <v>45203</v>
      </c>
      <c r="E1298" s="2">
        <v>39752.271503045922</v>
      </c>
      <c r="F1298" s="6">
        <v>32927</v>
      </c>
    </row>
    <row r="1299" spans="1:6" ht="20.25" customHeight="1" x14ac:dyDescent="0.25">
      <c r="A1299" s="1" t="s">
        <v>2</v>
      </c>
      <c r="B1299" s="1" t="s">
        <v>13</v>
      </c>
      <c r="C1299" s="1" t="s">
        <v>21</v>
      </c>
      <c r="D1299" s="9">
        <v>45203</v>
      </c>
      <c r="E1299" s="2">
        <v>23922.098813986486</v>
      </c>
      <c r="F1299" s="6">
        <v>19129</v>
      </c>
    </row>
    <row r="1300" spans="1:6" ht="20.25" customHeight="1" x14ac:dyDescent="0.25">
      <c r="A1300" s="1" t="s">
        <v>3</v>
      </c>
      <c r="B1300" s="1" t="s">
        <v>14</v>
      </c>
      <c r="C1300" s="1" t="s">
        <v>17</v>
      </c>
      <c r="D1300" s="9">
        <v>45203</v>
      </c>
      <c r="E1300" s="2">
        <v>18496.249410538563</v>
      </c>
      <c r="F1300" s="6">
        <v>15558</v>
      </c>
    </row>
    <row r="1301" spans="1:6" ht="20.25" customHeight="1" x14ac:dyDescent="0.25">
      <c r="A1301" s="1" t="s">
        <v>3</v>
      </c>
      <c r="B1301" s="1" t="s">
        <v>18</v>
      </c>
      <c r="C1301" s="1" t="s">
        <v>21</v>
      </c>
      <c r="D1301" s="9">
        <v>45203</v>
      </c>
      <c r="E1301" s="2">
        <v>47131.660274343725</v>
      </c>
      <c r="F1301" s="6">
        <v>37923</v>
      </c>
    </row>
    <row r="1302" spans="1:6" ht="20.25" customHeight="1" x14ac:dyDescent="0.25">
      <c r="A1302" s="1" t="s">
        <v>1</v>
      </c>
      <c r="B1302" s="1" t="s">
        <v>19</v>
      </c>
      <c r="C1302" s="1" t="s">
        <v>21</v>
      </c>
      <c r="D1302" s="9">
        <v>45202</v>
      </c>
      <c r="E1302" s="2">
        <v>34683.379295263068</v>
      </c>
      <c r="F1302" s="6">
        <v>28862</v>
      </c>
    </row>
    <row r="1303" spans="1:6" ht="20.25" customHeight="1" x14ac:dyDescent="0.25">
      <c r="A1303" s="1" t="s">
        <v>1</v>
      </c>
      <c r="B1303" s="1" t="s">
        <v>9</v>
      </c>
      <c r="C1303" s="1" t="s">
        <v>21</v>
      </c>
      <c r="D1303" s="9">
        <v>45202</v>
      </c>
      <c r="E1303" s="2">
        <v>42004.084468179659</v>
      </c>
      <c r="F1303" s="6">
        <v>35701</v>
      </c>
    </row>
    <row r="1304" spans="1:6" ht="20.25" customHeight="1" x14ac:dyDescent="0.25">
      <c r="A1304" s="1" t="s">
        <v>3</v>
      </c>
      <c r="B1304" s="1" t="s">
        <v>16</v>
      </c>
      <c r="C1304" s="1" t="s">
        <v>17</v>
      </c>
      <c r="D1304" s="9">
        <v>45201</v>
      </c>
      <c r="E1304" s="2">
        <v>48404.115696024463</v>
      </c>
      <c r="F1304" s="6">
        <v>37511</v>
      </c>
    </row>
    <row r="1305" spans="1:6" ht="20.25" customHeight="1" x14ac:dyDescent="0.25">
      <c r="A1305" s="1" t="s">
        <v>1</v>
      </c>
      <c r="B1305" s="1" t="s">
        <v>20</v>
      </c>
      <c r="C1305" s="1" t="s">
        <v>17</v>
      </c>
      <c r="D1305" s="9">
        <v>45200</v>
      </c>
      <c r="E1305" s="2">
        <v>23964.505403773986</v>
      </c>
      <c r="F1305" s="6">
        <v>19602</v>
      </c>
    </row>
    <row r="1306" spans="1:6" ht="20.25" customHeight="1" x14ac:dyDescent="0.25">
      <c r="A1306" s="1" t="s">
        <v>1</v>
      </c>
      <c r="B1306" s="1" t="s">
        <v>11</v>
      </c>
      <c r="C1306" s="1" t="s">
        <v>21</v>
      </c>
      <c r="D1306" s="9">
        <v>45200</v>
      </c>
      <c r="E1306" s="2">
        <v>46574.766586983991</v>
      </c>
      <c r="F1306" s="6">
        <v>37913</v>
      </c>
    </row>
    <row r="1307" spans="1:6" ht="20.25" customHeight="1" x14ac:dyDescent="0.25">
      <c r="A1307" s="1" t="s">
        <v>1</v>
      </c>
      <c r="B1307" s="1" t="s">
        <v>18</v>
      </c>
      <c r="C1307" s="1" t="s">
        <v>17</v>
      </c>
      <c r="D1307" s="9">
        <v>45200</v>
      </c>
      <c r="E1307" s="2">
        <v>29413.364746589716</v>
      </c>
      <c r="F1307" s="6">
        <v>23983</v>
      </c>
    </row>
    <row r="1308" spans="1:6" ht="20.25" customHeight="1" x14ac:dyDescent="0.25">
      <c r="A1308" s="1" t="s">
        <v>1</v>
      </c>
      <c r="B1308" s="1" t="s">
        <v>16</v>
      </c>
      <c r="C1308" s="1" t="s">
        <v>17</v>
      </c>
      <c r="D1308" s="9">
        <v>45200</v>
      </c>
      <c r="E1308" s="2">
        <v>38249.897379057111</v>
      </c>
      <c r="F1308" s="6">
        <v>31970</v>
      </c>
    </row>
    <row r="1309" spans="1:6" ht="20.25" customHeight="1" x14ac:dyDescent="0.25">
      <c r="A1309" s="1" t="s">
        <v>3</v>
      </c>
      <c r="B1309" s="1" t="s">
        <v>14</v>
      </c>
      <c r="C1309" s="1" t="s">
        <v>15</v>
      </c>
      <c r="D1309" s="9">
        <v>45200</v>
      </c>
      <c r="E1309" s="2">
        <v>30973.163321726912</v>
      </c>
      <c r="F1309" s="6">
        <v>27040</v>
      </c>
    </row>
    <row r="1310" spans="1:6" ht="20.25" customHeight="1" x14ac:dyDescent="0.25">
      <c r="A1310" s="1" t="s">
        <v>3</v>
      </c>
      <c r="B1310" s="1" t="s">
        <v>16</v>
      </c>
      <c r="C1310" s="1" t="s">
        <v>15</v>
      </c>
      <c r="D1310" s="9">
        <v>45200</v>
      </c>
      <c r="E1310" s="2">
        <v>29766.389066090484</v>
      </c>
      <c r="F1310" s="6">
        <v>25965</v>
      </c>
    </row>
    <row r="1311" spans="1:6" ht="20.25" customHeight="1" x14ac:dyDescent="0.25">
      <c r="A1311" s="1" t="s">
        <v>1</v>
      </c>
      <c r="B1311" s="1" t="s">
        <v>11</v>
      </c>
      <c r="C1311" s="1" t="s">
        <v>15</v>
      </c>
      <c r="D1311" s="9">
        <v>45200</v>
      </c>
      <c r="E1311" s="2">
        <v>41952.830634564787</v>
      </c>
      <c r="F1311" s="6">
        <v>34937</v>
      </c>
    </row>
    <row r="1312" spans="1:6" ht="20.25" customHeight="1" x14ac:dyDescent="0.25">
      <c r="A1312" s="1" t="s">
        <v>1</v>
      </c>
      <c r="B1312" s="1" t="s">
        <v>16</v>
      </c>
      <c r="C1312" s="1" t="s">
        <v>21</v>
      </c>
      <c r="D1312" s="9">
        <v>45200</v>
      </c>
      <c r="E1312" s="2">
        <v>19741.591491645806</v>
      </c>
      <c r="F1312" s="6">
        <v>16544</v>
      </c>
    </row>
    <row r="1313" spans="1:6" ht="20.25" customHeight="1" x14ac:dyDescent="0.25">
      <c r="A1313" s="1" t="s">
        <v>1</v>
      </c>
      <c r="B1313" s="1" t="s">
        <v>22</v>
      </c>
      <c r="C1313" s="1" t="s">
        <v>21</v>
      </c>
      <c r="D1313" s="9">
        <v>45199</v>
      </c>
      <c r="E1313" s="2">
        <v>36992.583428598438</v>
      </c>
      <c r="F1313" s="6">
        <v>31793</v>
      </c>
    </row>
    <row r="1314" spans="1:6" ht="20.25" customHeight="1" x14ac:dyDescent="0.25">
      <c r="A1314" s="1" t="s">
        <v>2</v>
      </c>
      <c r="B1314" s="1" t="s">
        <v>19</v>
      </c>
      <c r="C1314" s="1" t="s">
        <v>23</v>
      </c>
      <c r="D1314" s="9">
        <v>45199</v>
      </c>
      <c r="E1314" s="2">
        <v>29223.565947590436</v>
      </c>
      <c r="F1314" s="6">
        <v>25401</v>
      </c>
    </row>
    <row r="1315" spans="1:6" ht="20.25" customHeight="1" x14ac:dyDescent="0.25">
      <c r="A1315" s="1" t="s">
        <v>1</v>
      </c>
      <c r="B1315" s="1" t="s">
        <v>12</v>
      </c>
      <c r="C1315" s="1" t="s">
        <v>15</v>
      </c>
      <c r="D1315" s="9">
        <v>45199</v>
      </c>
      <c r="E1315" s="2">
        <v>28982.253545994216</v>
      </c>
      <c r="F1315" s="6">
        <v>25733</v>
      </c>
    </row>
    <row r="1316" spans="1:6" ht="20.25" customHeight="1" x14ac:dyDescent="0.25">
      <c r="A1316" s="1" t="s">
        <v>1</v>
      </c>
      <c r="B1316" s="1" t="s">
        <v>12</v>
      </c>
      <c r="C1316" s="1" t="s">
        <v>15</v>
      </c>
      <c r="D1316" s="9">
        <v>45199</v>
      </c>
      <c r="E1316" s="2">
        <v>29126.044967969854</v>
      </c>
      <c r="F1316" s="6">
        <v>25334</v>
      </c>
    </row>
    <row r="1317" spans="1:6" ht="20.25" customHeight="1" x14ac:dyDescent="0.25">
      <c r="A1317" s="1" t="s">
        <v>3</v>
      </c>
      <c r="B1317" s="1" t="s">
        <v>9</v>
      </c>
      <c r="C1317" s="1" t="s">
        <v>17</v>
      </c>
      <c r="D1317" s="9">
        <v>45199</v>
      </c>
      <c r="E1317" s="2">
        <v>23227.90230974424</v>
      </c>
      <c r="F1317" s="6">
        <v>19258</v>
      </c>
    </row>
    <row r="1318" spans="1:6" ht="20.25" customHeight="1" x14ac:dyDescent="0.25">
      <c r="A1318" s="1" t="s">
        <v>1</v>
      </c>
      <c r="B1318" s="1" t="s">
        <v>22</v>
      </c>
      <c r="C1318" s="1" t="s">
        <v>17</v>
      </c>
      <c r="D1318" s="9">
        <v>45199</v>
      </c>
      <c r="E1318" s="2">
        <v>31080.259737857636</v>
      </c>
      <c r="F1318" s="6">
        <v>26673</v>
      </c>
    </row>
    <row r="1319" spans="1:6" ht="20.25" customHeight="1" x14ac:dyDescent="0.25">
      <c r="A1319" s="1" t="s">
        <v>2</v>
      </c>
      <c r="B1319" s="1" t="s">
        <v>12</v>
      </c>
      <c r="C1319" s="1" t="s">
        <v>23</v>
      </c>
      <c r="D1319" s="9">
        <v>45199</v>
      </c>
      <c r="E1319" s="2">
        <v>26648.952481483684</v>
      </c>
      <c r="F1319" s="6">
        <v>22383</v>
      </c>
    </row>
    <row r="1320" spans="1:6" ht="20.25" customHeight="1" x14ac:dyDescent="0.25">
      <c r="A1320" s="1" t="s">
        <v>3</v>
      </c>
      <c r="B1320" s="1" t="s">
        <v>18</v>
      </c>
      <c r="C1320" s="1" t="s">
        <v>17</v>
      </c>
      <c r="D1320" s="9">
        <v>45199</v>
      </c>
      <c r="E1320" s="2">
        <v>26774.688198061187</v>
      </c>
      <c r="F1320" s="6">
        <v>21534</v>
      </c>
    </row>
    <row r="1321" spans="1:6" ht="20.25" customHeight="1" x14ac:dyDescent="0.25">
      <c r="A1321" s="1" t="s">
        <v>1</v>
      </c>
      <c r="B1321" s="1" t="s">
        <v>12</v>
      </c>
      <c r="C1321" s="1" t="s">
        <v>21</v>
      </c>
      <c r="D1321" s="9">
        <v>45198</v>
      </c>
      <c r="E1321" s="2">
        <v>43694.374912013969</v>
      </c>
      <c r="F1321" s="6">
        <v>35476</v>
      </c>
    </row>
    <row r="1322" spans="1:6" ht="20.25" customHeight="1" x14ac:dyDescent="0.25">
      <c r="A1322" s="1" t="s">
        <v>1</v>
      </c>
      <c r="B1322" s="1" t="s">
        <v>11</v>
      </c>
      <c r="C1322" s="1" t="s">
        <v>10</v>
      </c>
      <c r="D1322" s="9">
        <v>45198</v>
      </c>
      <c r="E1322" s="2">
        <v>33805.078481445977</v>
      </c>
      <c r="F1322" s="6">
        <v>27375</v>
      </c>
    </row>
    <row r="1323" spans="1:6" ht="20.25" customHeight="1" x14ac:dyDescent="0.25">
      <c r="A1323" s="1" t="s">
        <v>1</v>
      </c>
      <c r="B1323" s="1" t="s">
        <v>18</v>
      </c>
      <c r="C1323" s="1" t="s">
        <v>21</v>
      </c>
      <c r="D1323" s="9">
        <v>45198</v>
      </c>
      <c r="E1323" s="2">
        <v>20382.570671881309</v>
      </c>
      <c r="F1323" s="6">
        <v>17555</v>
      </c>
    </row>
    <row r="1324" spans="1:6" ht="20.25" customHeight="1" x14ac:dyDescent="0.25">
      <c r="A1324" s="1" t="s">
        <v>3</v>
      </c>
      <c r="B1324" s="1" t="s">
        <v>13</v>
      </c>
      <c r="C1324" s="1" t="s">
        <v>21</v>
      </c>
      <c r="D1324" s="9">
        <v>45198</v>
      </c>
      <c r="E1324" s="2">
        <v>39679.398404668747</v>
      </c>
      <c r="F1324" s="6">
        <v>32170</v>
      </c>
    </row>
    <row r="1325" spans="1:6" ht="20.25" customHeight="1" x14ac:dyDescent="0.25">
      <c r="A1325" s="1" t="s">
        <v>3</v>
      </c>
      <c r="B1325" s="1" t="s">
        <v>11</v>
      </c>
      <c r="C1325" s="1" t="s">
        <v>10</v>
      </c>
      <c r="D1325" s="9">
        <v>45198</v>
      </c>
      <c r="E1325" s="2">
        <v>19855.959720197949</v>
      </c>
      <c r="F1325" s="6">
        <v>16456</v>
      </c>
    </row>
    <row r="1326" spans="1:6" ht="20.25" customHeight="1" x14ac:dyDescent="0.25">
      <c r="A1326" s="1" t="s">
        <v>1</v>
      </c>
      <c r="B1326" s="1" t="s">
        <v>12</v>
      </c>
      <c r="C1326" s="1" t="s">
        <v>23</v>
      </c>
      <c r="D1326" s="9">
        <v>45198</v>
      </c>
      <c r="E1326" s="2">
        <v>38600.921910213321</v>
      </c>
      <c r="F1326" s="6">
        <v>29744</v>
      </c>
    </row>
    <row r="1327" spans="1:6" ht="20.25" customHeight="1" x14ac:dyDescent="0.25">
      <c r="A1327" s="1" t="s">
        <v>1</v>
      </c>
      <c r="B1327" s="1" t="s">
        <v>18</v>
      </c>
      <c r="C1327" s="1" t="s">
        <v>15</v>
      </c>
      <c r="D1327" s="9">
        <v>45198</v>
      </c>
      <c r="E1327" s="2">
        <v>35851.900269154583</v>
      </c>
      <c r="F1327" s="6">
        <v>27931</v>
      </c>
    </row>
    <row r="1328" spans="1:6" ht="20.25" customHeight="1" x14ac:dyDescent="0.25">
      <c r="A1328" s="1" t="s">
        <v>1</v>
      </c>
      <c r="B1328" s="1" t="s">
        <v>18</v>
      </c>
      <c r="C1328" s="1" t="s">
        <v>15</v>
      </c>
      <c r="D1328" s="9">
        <v>45198</v>
      </c>
      <c r="E1328" s="2">
        <v>39690.305972858099</v>
      </c>
      <c r="F1328" s="6">
        <v>33193</v>
      </c>
    </row>
    <row r="1329" spans="1:6" ht="20.25" customHeight="1" x14ac:dyDescent="0.25">
      <c r="A1329" s="1" t="s">
        <v>1</v>
      </c>
      <c r="B1329" s="1" t="s">
        <v>13</v>
      </c>
      <c r="C1329" s="1" t="s">
        <v>15</v>
      </c>
      <c r="D1329" s="9">
        <v>45197</v>
      </c>
      <c r="E1329" s="2">
        <v>37300.66723017543</v>
      </c>
      <c r="F1329" s="6">
        <v>31967</v>
      </c>
    </row>
    <row r="1330" spans="1:6" ht="20.25" customHeight="1" x14ac:dyDescent="0.25">
      <c r="A1330" s="1" t="s">
        <v>3</v>
      </c>
      <c r="B1330" s="1" t="s">
        <v>12</v>
      </c>
      <c r="C1330" s="1" t="s">
        <v>21</v>
      </c>
      <c r="D1330" s="9">
        <v>45197</v>
      </c>
      <c r="E1330" s="2">
        <v>35341.182998758137</v>
      </c>
      <c r="F1330" s="6">
        <v>29342</v>
      </c>
    </row>
    <row r="1331" spans="1:6" ht="20.25" customHeight="1" x14ac:dyDescent="0.25">
      <c r="A1331" s="1" t="s">
        <v>3</v>
      </c>
      <c r="B1331" s="1" t="s">
        <v>9</v>
      </c>
      <c r="C1331" s="1" t="s">
        <v>23</v>
      </c>
      <c r="D1331" s="9">
        <v>45197</v>
      </c>
      <c r="E1331" s="2">
        <v>18538.827651236454</v>
      </c>
      <c r="F1331" s="6">
        <v>15631</v>
      </c>
    </row>
    <row r="1332" spans="1:6" ht="20.25" customHeight="1" x14ac:dyDescent="0.25">
      <c r="A1332" s="1" t="s">
        <v>1</v>
      </c>
      <c r="B1332" s="1" t="s">
        <v>11</v>
      </c>
      <c r="C1332" s="1" t="s">
        <v>15</v>
      </c>
      <c r="D1332" s="9">
        <v>45196</v>
      </c>
      <c r="E1332" s="2">
        <v>40923.305561888643</v>
      </c>
      <c r="F1332" s="6">
        <v>34933</v>
      </c>
    </row>
    <row r="1333" spans="1:6" ht="20.25" customHeight="1" x14ac:dyDescent="0.25">
      <c r="A1333" s="1" t="s">
        <v>1</v>
      </c>
      <c r="B1333" s="1" t="s">
        <v>16</v>
      </c>
      <c r="C1333" s="1" t="s">
        <v>21</v>
      </c>
      <c r="D1333" s="9">
        <v>45196</v>
      </c>
      <c r="E1333" s="2">
        <v>19990.723045612125</v>
      </c>
      <c r="F1333" s="6">
        <v>16540</v>
      </c>
    </row>
    <row r="1334" spans="1:6" ht="20.25" customHeight="1" x14ac:dyDescent="0.25">
      <c r="A1334" s="1" t="s">
        <v>1</v>
      </c>
      <c r="B1334" s="1" t="s">
        <v>18</v>
      </c>
      <c r="C1334" s="1" t="s">
        <v>17</v>
      </c>
      <c r="D1334" s="9">
        <v>45196</v>
      </c>
      <c r="E1334" s="2">
        <v>48203.435147353019</v>
      </c>
      <c r="F1334" s="6">
        <v>39084</v>
      </c>
    </row>
    <row r="1335" spans="1:6" ht="20.25" customHeight="1" x14ac:dyDescent="0.25">
      <c r="A1335" s="1" t="s">
        <v>1</v>
      </c>
      <c r="B1335" s="1" t="s">
        <v>9</v>
      </c>
      <c r="C1335" s="1" t="s">
        <v>21</v>
      </c>
      <c r="D1335" s="9">
        <v>45196</v>
      </c>
      <c r="E1335" s="2">
        <v>39013.654380865919</v>
      </c>
      <c r="F1335" s="6">
        <v>30857</v>
      </c>
    </row>
    <row r="1336" spans="1:6" ht="20.25" customHeight="1" x14ac:dyDescent="0.25">
      <c r="A1336" s="1" t="s">
        <v>3</v>
      </c>
      <c r="B1336" s="1" t="s">
        <v>16</v>
      </c>
      <c r="C1336" s="1" t="s">
        <v>21</v>
      </c>
      <c r="D1336" s="9">
        <v>45196</v>
      </c>
      <c r="E1336" s="2">
        <v>41718.988328388885</v>
      </c>
      <c r="F1336" s="6">
        <v>32924</v>
      </c>
    </row>
    <row r="1337" spans="1:6" ht="20.25" customHeight="1" x14ac:dyDescent="0.25">
      <c r="A1337" s="1" t="s">
        <v>1</v>
      </c>
      <c r="B1337" s="1" t="s">
        <v>22</v>
      </c>
      <c r="C1337" s="1" t="s">
        <v>17</v>
      </c>
      <c r="D1337" s="9">
        <v>45195</v>
      </c>
      <c r="E1337" s="2">
        <v>32248.939485714858</v>
      </c>
      <c r="F1337" s="6">
        <v>26669</v>
      </c>
    </row>
    <row r="1338" spans="1:6" ht="20.25" customHeight="1" x14ac:dyDescent="0.25">
      <c r="A1338" s="1" t="s">
        <v>2</v>
      </c>
      <c r="B1338" s="1" t="s">
        <v>12</v>
      </c>
      <c r="C1338" s="1" t="s">
        <v>23</v>
      </c>
      <c r="D1338" s="9">
        <v>45195</v>
      </c>
      <c r="E1338" s="2">
        <v>26765.751588610525</v>
      </c>
      <c r="F1338" s="6">
        <v>22379</v>
      </c>
    </row>
    <row r="1339" spans="1:6" ht="20.25" customHeight="1" x14ac:dyDescent="0.25">
      <c r="A1339" s="1" t="s">
        <v>1</v>
      </c>
      <c r="B1339" s="1" t="s">
        <v>22</v>
      </c>
      <c r="C1339" s="1" t="s">
        <v>15</v>
      </c>
      <c r="D1339" s="9">
        <v>45195</v>
      </c>
      <c r="E1339" s="2">
        <v>43022.894430944565</v>
      </c>
      <c r="F1339" s="6">
        <v>33272</v>
      </c>
    </row>
    <row r="1340" spans="1:6" ht="20.25" customHeight="1" x14ac:dyDescent="0.25">
      <c r="A1340" s="1" t="s">
        <v>3</v>
      </c>
      <c r="B1340" s="1" t="s">
        <v>12</v>
      </c>
      <c r="C1340" s="1" t="s">
        <v>17</v>
      </c>
      <c r="D1340" s="9">
        <v>45195</v>
      </c>
      <c r="E1340" s="2">
        <v>29207.136054235969</v>
      </c>
      <c r="F1340" s="6">
        <v>25482</v>
      </c>
    </row>
    <row r="1341" spans="1:6" ht="20.25" customHeight="1" x14ac:dyDescent="0.25">
      <c r="A1341" s="1" t="s">
        <v>3</v>
      </c>
      <c r="B1341" s="1" t="s">
        <v>13</v>
      </c>
      <c r="C1341" s="1" t="s">
        <v>15</v>
      </c>
      <c r="D1341" s="9">
        <v>45195</v>
      </c>
      <c r="E1341" s="2">
        <v>25110.435735653562</v>
      </c>
      <c r="F1341" s="6">
        <v>21584</v>
      </c>
    </row>
    <row r="1342" spans="1:6" ht="20.25" customHeight="1" x14ac:dyDescent="0.25">
      <c r="A1342" s="1" t="s">
        <v>1</v>
      </c>
      <c r="B1342" s="1" t="s">
        <v>12</v>
      </c>
      <c r="C1342" s="1" t="s">
        <v>21</v>
      </c>
      <c r="D1342" s="9">
        <v>45194</v>
      </c>
      <c r="E1342" s="2">
        <v>40943.830318967222</v>
      </c>
      <c r="F1342" s="6">
        <v>35472</v>
      </c>
    </row>
    <row r="1343" spans="1:6" ht="20.25" customHeight="1" x14ac:dyDescent="0.25">
      <c r="A1343" s="1" t="s">
        <v>1</v>
      </c>
      <c r="B1343" s="1" t="s">
        <v>11</v>
      </c>
      <c r="C1343" s="1" t="s">
        <v>10</v>
      </c>
      <c r="D1343" s="9">
        <v>45194</v>
      </c>
      <c r="E1343" s="2">
        <v>32070.584851494546</v>
      </c>
      <c r="F1343" s="6">
        <v>27371</v>
      </c>
    </row>
    <row r="1344" spans="1:6" ht="20.25" customHeight="1" x14ac:dyDescent="0.25">
      <c r="A1344" s="1" t="s">
        <v>1</v>
      </c>
      <c r="B1344" s="1" t="s">
        <v>18</v>
      </c>
      <c r="C1344" s="1" t="s">
        <v>21</v>
      </c>
      <c r="D1344" s="9">
        <v>45194</v>
      </c>
      <c r="E1344" s="2">
        <v>20147.288708736585</v>
      </c>
      <c r="F1344" s="6">
        <v>17551</v>
      </c>
    </row>
    <row r="1345" spans="1:6" ht="20.25" customHeight="1" x14ac:dyDescent="0.25">
      <c r="A1345" s="1" t="s">
        <v>3</v>
      </c>
      <c r="B1345" s="1" t="s">
        <v>13</v>
      </c>
      <c r="C1345" s="1" t="s">
        <v>21</v>
      </c>
      <c r="D1345" s="9">
        <v>45194</v>
      </c>
      <c r="E1345" s="2">
        <v>36420.217908541919</v>
      </c>
      <c r="F1345" s="6">
        <v>32166</v>
      </c>
    </row>
    <row r="1346" spans="1:6" ht="20.25" customHeight="1" x14ac:dyDescent="0.25">
      <c r="A1346" s="1" t="s">
        <v>3</v>
      </c>
      <c r="B1346" s="1" t="s">
        <v>11</v>
      </c>
      <c r="C1346" s="1" t="s">
        <v>10</v>
      </c>
      <c r="D1346" s="9">
        <v>45194</v>
      </c>
      <c r="E1346" s="2">
        <v>19458.441029137532</v>
      </c>
      <c r="F1346" s="6">
        <v>16452</v>
      </c>
    </row>
    <row r="1347" spans="1:6" ht="20.25" customHeight="1" x14ac:dyDescent="0.25">
      <c r="A1347" s="1" t="s">
        <v>1</v>
      </c>
      <c r="B1347" s="1" t="s">
        <v>20</v>
      </c>
      <c r="C1347" s="1" t="s">
        <v>15</v>
      </c>
      <c r="D1347" s="9">
        <v>45194</v>
      </c>
      <c r="E1347" s="2">
        <v>32022.878948860562</v>
      </c>
      <c r="F1347" s="6">
        <v>27931</v>
      </c>
    </row>
    <row r="1348" spans="1:6" ht="20.25" customHeight="1" x14ac:dyDescent="0.25">
      <c r="A1348" s="1" t="s">
        <v>1</v>
      </c>
      <c r="B1348" s="1" t="s">
        <v>11</v>
      </c>
      <c r="C1348" s="1" t="s">
        <v>23</v>
      </c>
      <c r="D1348" s="9">
        <v>45194</v>
      </c>
      <c r="E1348" s="2">
        <v>38937.705206171595</v>
      </c>
      <c r="F1348" s="6">
        <v>34289</v>
      </c>
    </row>
    <row r="1349" spans="1:6" ht="20.25" customHeight="1" x14ac:dyDescent="0.25">
      <c r="A1349" s="1" t="s">
        <v>1</v>
      </c>
      <c r="B1349" s="1" t="s">
        <v>18</v>
      </c>
      <c r="C1349" s="1" t="s">
        <v>10</v>
      </c>
      <c r="D1349" s="9">
        <v>45194</v>
      </c>
      <c r="E1349" s="2">
        <v>41507.131620388842</v>
      </c>
      <c r="F1349" s="6">
        <v>36230</v>
      </c>
    </row>
    <row r="1350" spans="1:6" ht="20.25" customHeight="1" x14ac:dyDescent="0.25">
      <c r="A1350" s="1" t="s">
        <v>1</v>
      </c>
      <c r="B1350" s="1" t="s">
        <v>22</v>
      </c>
      <c r="C1350" s="1" t="s">
        <v>10</v>
      </c>
      <c r="D1350" s="9">
        <v>45194</v>
      </c>
      <c r="E1350" s="2">
        <v>32149.917357038277</v>
      </c>
      <c r="F1350" s="6">
        <v>27097</v>
      </c>
    </row>
    <row r="1351" spans="1:6" ht="20.25" customHeight="1" x14ac:dyDescent="0.25">
      <c r="A1351" s="1" t="s">
        <v>1</v>
      </c>
      <c r="B1351" s="1" t="s">
        <v>9</v>
      </c>
      <c r="C1351" s="1" t="s">
        <v>17</v>
      </c>
      <c r="D1351" s="9">
        <v>45194</v>
      </c>
      <c r="E1351" s="2">
        <v>28775.588746592344</v>
      </c>
      <c r="F1351" s="6">
        <v>22567</v>
      </c>
    </row>
    <row r="1352" spans="1:6" ht="20.25" customHeight="1" x14ac:dyDescent="0.25">
      <c r="A1352" s="1" t="s">
        <v>3</v>
      </c>
      <c r="B1352" s="1" t="s">
        <v>16</v>
      </c>
      <c r="C1352" s="1" t="s">
        <v>21</v>
      </c>
      <c r="D1352" s="9">
        <v>45193</v>
      </c>
      <c r="E1352" s="2">
        <v>44373.126156761755</v>
      </c>
      <c r="F1352" s="6">
        <v>37293</v>
      </c>
    </row>
    <row r="1353" spans="1:6" ht="20.25" customHeight="1" x14ac:dyDescent="0.25">
      <c r="A1353" s="1" t="s">
        <v>1</v>
      </c>
      <c r="B1353" s="1" t="s">
        <v>12</v>
      </c>
      <c r="C1353" s="1" t="s">
        <v>21</v>
      </c>
      <c r="D1353" s="9">
        <v>45192</v>
      </c>
      <c r="E1353" s="2">
        <v>33909.372896247769</v>
      </c>
      <c r="F1353" s="6">
        <v>29828</v>
      </c>
    </row>
    <row r="1354" spans="1:6" ht="20.25" customHeight="1" x14ac:dyDescent="0.25">
      <c r="A1354" s="1" t="s">
        <v>3</v>
      </c>
      <c r="B1354" s="1" t="s">
        <v>11</v>
      </c>
      <c r="C1354" s="1" t="s">
        <v>10</v>
      </c>
      <c r="D1354" s="9">
        <v>45192</v>
      </c>
      <c r="E1354" s="2">
        <v>28928.307039235573</v>
      </c>
      <c r="F1354" s="6">
        <v>22905</v>
      </c>
    </row>
    <row r="1355" spans="1:6" ht="20.25" customHeight="1" x14ac:dyDescent="0.25">
      <c r="A1355" s="1" t="s">
        <v>3</v>
      </c>
      <c r="B1355" s="1" t="s">
        <v>12</v>
      </c>
      <c r="C1355" s="1" t="s">
        <v>21</v>
      </c>
      <c r="D1355" s="9">
        <v>45191</v>
      </c>
      <c r="E1355" s="2">
        <v>20379.799777850974</v>
      </c>
      <c r="F1355" s="6">
        <v>16043</v>
      </c>
    </row>
    <row r="1356" spans="1:6" ht="20.25" customHeight="1" x14ac:dyDescent="0.25">
      <c r="A1356" s="1" t="s">
        <v>1</v>
      </c>
      <c r="B1356" s="1" t="s">
        <v>20</v>
      </c>
      <c r="C1356" s="1" t="s">
        <v>15</v>
      </c>
      <c r="D1356" s="9">
        <v>45190</v>
      </c>
      <c r="E1356" s="2">
        <v>32120.272892783327</v>
      </c>
      <c r="F1356" s="6">
        <v>27927</v>
      </c>
    </row>
    <row r="1357" spans="1:6" ht="20.25" customHeight="1" x14ac:dyDescent="0.25">
      <c r="A1357" s="1" t="s">
        <v>1</v>
      </c>
      <c r="B1357" s="1" t="s">
        <v>11</v>
      </c>
      <c r="C1357" s="1" t="s">
        <v>23</v>
      </c>
      <c r="D1357" s="9">
        <v>45190</v>
      </c>
      <c r="E1357" s="2">
        <v>40451.289524701366</v>
      </c>
      <c r="F1357" s="6">
        <v>34285</v>
      </c>
    </row>
    <row r="1358" spans="1:6" ht="20.25" customHeight="1" x14ac:dyDescent="0.25">
      <c r="A1358" s="1" t="s">
        <v>1</v>
      </c>
      <c r="B1358" s="1" t="s">
        <v>18</v>
      </c>
      <c r="C1358" s="1" t="s">
        <v>10</v>
      </c>
      <c r="D1358" s="9">
        <v>45190</v>
      </c>
      <c r="E1358" s="2">
        <v>41203.899659019989</v>
      </c>
      <c r="F1358" s="6">
        <v>36226</v>
      </c>
    </row>
    <row r="1359" spans="1:6" ht="20.25" customHeight="1" x14ac:dyDescent="0.25">
      <c r="A1359" s="1" t="s">
        <v>2</v>
      </c>
      <c r="B1359" s="1" t="s">
        <v>19</v>
      </c>
      <c r="C1359" s="1" t="s">
        <v>17</v>
      </c>
      <c r="D1359" s="9">
        <v>45190</v>
      </c>
      <c r="E1359" s="2">
        <v>41155.642902759144</v>
      </c>
      <c r="F1359" s="6">
        <v>33620</v>
      </c>
    </row>
    <row r="1360" spans="1:6" ht="20.25" customHeight="1" x14ac:dyDescent="0.25">
      <c r="A1360" s="1" t="s">
        <v>1</v>
      </c>
      <c r="B1360" s="1" t="s">
        <v>12</v>
      </c>
      <c r="C1360" s="1" t="s">
        <v>21</v>
      </c>
      <c r="D1360" s="9">
        <v>45188</v>
      </c>
      <c r="E1360" s="2">
        <v>36001.678743834658</v>
      </c>
      <c r="F1360" s="6">
        <v>29824</v>
      </c>
    </row>
    <row r="1361" spans="1:6" ht="20.25" customHeight="1" x14ac:dyDescent="0.25">
      <c r="A1361" s="1" t="s">
        <v>2</v>
      </c>
      <c r="B1361" s="1" t="s">
        <v>19</v>
      </c>
      <c r="C1361" s="1" t="s">
        <v>17</v>
      </c>
      <c r="D1361" s="9">
        <v>45186</v>
      </c>
      <c r="E1361" s="2">
        <v>38012.946469611066</v>
      </c>
      <c r="F1361" s="6">
        <v>33616</v>
      </c>
    </row>
    <row r="1362" spans="1:6" ht="20.25" customHeight="1" x14ac:dyDescent="0.25">
      <c r="A1362" s="1" t="s">
        <v>3</v>
      </c>
      <c r="B1362" s="1" t="s">
        <v>22</v>
      </c>
      <c r="C1362" s="1" t="s">
        <v>21</v>
      </c>
      <c r="D1362" s="9">
        <v>45185</v>
      </c>
      <c r="E1362" s="2">
        <v>48380.788744336074</v>
      </c>
      <c r="F1362" s="6">
        <v>40660</v>
      </c>
    </row>
    <row r="1363" spans="1:6" ht="20.25" customHeight="1" x14ac:dyDescent="0.25">
      <c r="A1363" s="1" t="s">
        <v>3</v>
      </c>
      <c r="B1363" s="1" t="s">
        <v>14</v>
      </c>
      <c r="C1363" s="1" t="s">
        <v>23</v>
      </c>
      <c r="D1363" s="9">
        <v>45184</v>
      </c>
      <c r="E1363" s="2">
        <v>24108.908050480306</v>
      </c>
      <c r="F1363" s="6">
        <v>20260</v>
      </c>
    </row>
    <row r="1364" spans="1:6" ht="20.25" customHeight="1" x14ac:dyDescent="0.25">
      <c r="A1364" s="1" t="s">
        <v>2</v>
      </c>
      <c r="B1364" s="1" t="s">
        <v>13</v>
      </c>
      <c r="C1364" s="1" t="s">
        <v>17</v>
      </c>
      <c r="D1364" s="9">
        <v>45183</v>
      </c>
      <c r="E1364" s="2">
        <v>44517.632362911936</v>
      </c>
      <c r="F1364" s="6">
        <v>35230</v>
      </c>
    </row>
    <row r="1365" spans="1:6" ht="20.25" customHeight="1" x14ac:dyDescent="0.25">
      <c r="A1365" s="1" t="s">
        <v>1</v>
      </c>
      <c r="B1365" s="1" t="s">
        <v>20</v>
      </c>
      <c r="C1365" s="1" t="s">
        <v>15</v>
      </c>
      <c r="D1365" s="9">
        <v>45182</v>
      </c>
      <c r="E1365" s="2">
        <v>34303.625252692749</v>
      </c>
      <c r="F1365" s="6">
        <v>27461</v>
      </c>
    </row>
    <row r="1366" spans="1:6" ht="20.25" customHeight="1" x14ac:dyDescent="0.25">
      <c r="A1366" s="1" t="s">
        <v>3</v>
      </c>
      <c r="B1366" s="1" t="s">
        <v>22</v>
      </c>
      <c r="C1366" s="1" t="s">
        <v>21</v>
      </c>
      <c r="D1366" s="9">
        <v>45181</v>
      </c>
      <c r="E1366" s="2">
        <v>46067.417871123915</v>
      </c>
      <c r="F1366" s="6">
        <v>40656</v>
      </c>
    </row>
    <row r="1367" spans="1:6" ht="20.25" customHeight="1" x14ac:dyDescent="0.25">
      <c r="A1367" s="1" t="s">
        <v>3</v>
      </c>
      <c r="B1367" s="1" t="s">
        <v>14</v>
      </c>
      <c r="C1367" s="1" t="s">
        <v>23</v>
      </c>
      <c r="D1367" s="9">
        <v>45180</v>
      </c>
      <c r="E1367" s="2">
        <v>24174.672974743298</v>
      </c>
      <c r="F1367" s="6">
        <v>20256</v>
      </c>
    </row>
    <row r="1368" spans="1:6" ht="20.25" customHeight="1" x14ac:dyDescent="0.25">
      <c r="A1368" s="1" t="s">
        <v>3</v>
      </c>
      <c r="B1368" s="1" t="s">
        <v>22</v>
      </c>
      <c r="C1368" s="1" t="s">
        <v>21</v>
      </c>
      <c r="D1368" s="9">
        <v>45179</v>
      </c>
      <c r="E1368" s="2">
        <v>29337.59460166017</v>
      </c>
      <c r="F1368" s="6">
        <v>24042</v>
      </c>
    </row>
    <row r="1369" spans="1:6" ht="20.25" customHeight="1" x14ac:dyDescent="0.25">
      <c r="A1369" s="1" t="s">
        <v>1</v>
      </c>
      <c r="B1369" s="1" t="s">
        <v>20</v>
      </c>
      <c r="C1369" s="1" t="s">
        <v>17</v>
      </c>
      <c r="D1369" s="9">
        <v>45177</v>
      </c>
      <c r="E1369" s="2">
        <v>43550.556245461245</v>
      </c>
      <c r="F1369" s="6">
        <v>33658</v>
      </c>
    </row>
    <row r="1370" spans="1:6" ht="20.25" customHeight="1" x14ac:dyDescent="0.25">
      <c r="A1370" s="1" t="s">
        <v>1</v>
      </c>
      <c r="B1370" s="1" t="s">
        <v>20</v>
      </c>
      <c r="C1370" s="1" t="s">
        <v>23</v>
      </c>
      <c r="D1370" s="9">
        <v>45176</v>
      </c>
      <c r="E1370" s="2">
        <v>28834.437607815547</v>
      </c>
      <c r="F1370" s="6">
        <v>23625</v>
      </c>
    </row>
    <row r="1371" spans="1:6" ht="20.25" customHeight="1" x14ac:dyDescent="0.25">
      <c r="A1371" s="1" t="s">
        <v>1</v>
      </c>
      <c r="B1371" s="1" t="s">
        <v>12</v>
      </c>
      <c r="C1371" s="1" t="s">
        <v>15</v>
      </c>
      <c r="D1371" s="9">
        <v>45176</v>
      </c>
      <c r="E1371" s="2">
        <v>37489.111864677696</v>
      </c>
      <c r="F1371" s="6">
        <v>29452</v>
      </c>
    </row>
    <row r="1372" spans="1:6" ht="20.25" customHeight="1" x14ac:dyDescent="0.25">
      <c r="A1372" s="1" t="s">
        <v>3</v>
      </c>
      <c r="B1372" s="1" t="s">
        <v>22</v>
      </c>
      <c r="C1372" s="1" t="s">
        <v>23</v>
      </c>
      <c r="D1372" s="9">
        <v>45176</v>
      </c>
      <c r="E1372" s="2">
        <v>38058.864139654812</v>
      </c>
      <c r="F1372" s="6">
        <v>31132</v>
      </c>
    </row>
    <row r="1373" spans="1:6" ht="20.25" customHeight="1" x14ac:dyDescent="0.25">
      <c r="A1373" s="1" t="s">
        <v>3</v>
      </c>
      <c r="B1373" s="1" t="s">
        <v>22</v>
      </c>
      <c r="C1373" s="1" t="s">
        <v>21</v>
      </c>
      <c r="D1373" s="9">
        <v>45175</v>
      </c>
      <c r="E1373" s="2">
        <v>29010.683755855956</v>
      </c>
      <c r="F1373" s="6">
        <v>24038</v>
      </c>
    </row>
    <row r="1374" spans="1:6" ht="20.25" customHeight="1" x14ac:dyDescent="0.25">
      <c r="A1374" s="1" t="s">
        <v>1</v>
      </c>
      <c r="B1374" s="1" t="s">
        <v>18</v>
      </c>
      <c r="C1374" s="1" t="s">
        <v>15</v>
      </c>
      <c r="D1374" s="9">
        <v>45175</v>
      </c>
      <c r="E1374" s="2">
        <v>37461.520360241848</v>
      </c>
      <c r="F1374" s="6">
        <v>33231</v>
      </c>
    </row>
    <row r="1375" spans="1:6" ht="20.25" customHeight="1" x14ac:dyDescent="0.25">
      <c r="A1375" s="1" t="s">
        <v>3</v>
      </c>
      <c r="B1375" s="1" t="s">
        <v>20</v>
      </c>
      <c r="C1375" s="1" t="s">
        <v>17</v>
      </c>
      <c r="D1375" s="9">
        <v>45175</v>
      </c>
      <c r="E1375" s="2">
        <v>29681.133175515377</v>
      </c>
      <c r="F1375" s="6">
        <v>25682</v>
      </c>
    </row>
    <row r="1376" spans="1:6" ht="20.25" customHeight="1" x14ac:dyDescent="0.25">
      <c r="A1376" s="1" t="s">
        <v>3</v>
      </c>
      <c r="B1376" s="1" t="s">
        <v>16</v>
      </c>
      <c r="C1376" s="1" t="s">
        <v>21</v>
      </c>
      <c r="D1376" s="9">
        <v>45175</v>
      </c>
      <c r="E1376" s="2">
        <v>31452.289502531585</v>
      </c>
      <c r="F1376" s="6">
        <v>26760</v>
      </c>
    </row>
    <row r="1377" spans="1:6" ht="20.25" customHeight="1" x14ac:dyDescent="0.25">
      <c r="A1377" s="1" t="s">
        <v>1</v>
      </c>
      <c r="B1377" s="1" t="s">
        <v>12</v>
      </c>
      <c r="C1377" s="1" t="s">
        <v>23</v>
      </c>
      <c r="D1377" s="9">
        <v>45175</v>
      </c>
      <c r="E1377" s="2">
        <v>45198.269631076619</v>
      </c>
      <c r="F1377" s="6">
        <v>35858</v>
      </c>
    </row>
    <row r="1378" spans="1:6" ht="20.25" customHeight="1" x14ac:dyDescent="0.25">
      <c r="A1378" s="1" t="s">
        <v>1</v>
      </c>
      <c r="B1378" s="1" t="s">
        <v>19</v>
      </c>
      <c r="C1378" s="1" t="s">
        <v>15</v>
      </c>
      <c r="D1378" s="9">
        <v>45174</v>
      </c>
      <c r="E1378" s="2">
        <v>39382.651253533615</v>
      </c>
      <c r="F1378" s="6">
        <v>34337</v>
      </c>
    </row>
    <row r="1379" spans="1:6" ht="20.25" customHeight="1" x14ac:dyDescent="0.25">
      <c r="A1379" s="1" t="s">
        <v>1</v>
      </c>
      <c r="B1379" s="1" t="s">
        <v>14</v>
      </c>
      <c r="C1379" s="1" t="s">
        <v>21</v>
      </c>
      <c r="D1379" s="9">
        <v>45174</v>
      </c>
      <c r="E1379" s="2">
        <v>42667.437297860517</v>
      </c>
      <c r="F1379" s="6">
        <v>35460</v>
      </c>
    </row>
    <row r="1380" spans="1:6" ht="20.25" customHeight="1" x14ac:dyDescent="0.25">
      <c r="A1380" s="1" t="s">
        <v>1</v>
      </c>
      <c r="B1380" s="1" t="s">
        <v>12</v>
      </c>
      <c r="C1380" s="1" t="s">
        <v>10</v>
      </c>
      <c r="D1380" s="9">
        <v>45174</v>
      </c>
      <c r="E1380" s="2">
        <v>31915.119948029856</v>
      </c>
      <c r="F1380" s="6">
        <v>26274</v>
      </c>
    </row>
    <row r="1381" spans="1:6" ht="20.25" customHeight="1" x14ac:dyDescent="0.25">
      <c r="A1381" s="1" t="s">
        <v>1</v>
      </c>
      <c r="B1381" s="1" t="s">
        <v>18</v>
      </c>
      <c r="C1381" s="1" t="s">
        <v>15</v>
      </c>
      <c r="D1381" s="9">
        <v>45174</v>
      </c>
      <c r="E1381" s="2">
        <v>27499.284767737041</v>
      </c>
      <c r="F1381" s="6">
        <v>22850</v>
      </c>
    </row>
    <row r="1382" spans="1:6" ht="20.25" customHeight="1" x14ac:dyDescent="0.25">
      <c r="A1382" s="1" t="s">
        <v>1</v>
      </c>
      <c r="B1382" s="1" t="s">
        <v>12</v>
      </c>
      <c r="C1382" s="1" t="s">
        <v>10</v>
      </c>
      <c r="D1382" s="9">
        <v>45174</v>
      </c>
      <c r="E1382" s="2">
        <v>29875.712584877936</v>
      </c>
      <c r="F1382" s="6">
        <v>23349</v>
      </c>
    </row>
    <row r="1383" spans="1:6" ht="20.25" customHeight="1" x14ac:dyDescent="0.25">
      <c r="A1383" s="1" t="s">
        <v>1</v>
      </c>
      <c r="B1383" s="1" t="s">
        <v>20</v>
      </c>
      <c r="C1383" s="1" t="s">
        <v>23</v>
      </c>
      <c r="D1383" s="9">
        <v>45172</v>
      </c>
      <c r="E1383" s="2">
        <v>28391.174757723435</v>
      </c>
      <c r="F1383" s="6">
        <v>23621</v>
      </c>
    </row>
    <row r="1384" spans="1:6" ht="20.25" customHeight="1" x14ac:dyDescent="0.25">
      <c r="A1384" s="1" t="s">
        <v>1</v>
      </c>
      <c r="B1384" s="1" t="s">
        <v>18</v>
      </c>
      <c r="C1384" s="1" t="s">
        <v>15</v>
      </c>
      <c r="D1384" s="9">
        <v>45171</v>
      </c>
      <c r="E1384" s="2">
        <v>40475.341910530537</v>
      </c>
      <c r="F1384" s="6">
        <v>33227</v>
      </c>
    </row>
    <row r="1385" spans="1:6" ht="20.25" customHeight="1" x14ac:dyDescent="0.25">
      <c r="A1385" s="1" t="s">
        <v>3</v>
      </c>
      <c r="B1385" s="1" t="s">
        <v>20</v>
      </c>
      <c r="C1385" s="1" t="s">
        <v>17</v>
      </c>
      <c r="D1385" s="9">
        <v>45171</v>
      </c>
      <c r="E1385" s="2">
        <v>30255.500895969308</v>
      </c>
      <c r="F1385" s="6">
        <v>25678</v>
      </c>
    </row>
    <row r="1386" spans="1:6" ht="20.25" customHeight="1" x14ac:dyDescent="0.25">
      <c r="A1386" s="1" t="s">
        <v>3</v>
      </c>
      <c r="B1386" s="1" t="s">
        <v>16</v>
      </c>
      <c r="C1386" s="1" t="s">
        <v>21</v>
      </c>
      <c r="D1386" s="9">
        <v>45171</v>
      </c>
      <c r="E1386" s="2">
        <v>31043.989213873345</v>
      </c>
      <c r="F1386" s="6">
        <v>26756</v>
      </c>
    </row>
    <row r="1387" spans="1:6" ht="20.25" customHeight="1" x14ac:dyDescent="0.25">
      <c r="A1387" s="1" t="s">
        <v>1</v>
      </c>
      <c r="B1387" s="1" t="s">
        <v>13</v>
      </c>
      <c r="C1387" s="1" t="s">
        <v>10</v>
      </c>
      <c r="D1387" s="9">
        <v>45171</v>
      </c>
      <c r="E1387" s="2">
        <v>32340.885205779188</v>
      </c>
      <c r="F1387" s="6">
        <v>25354</v>
      </c>
    </row>
    <row r="1388" spans="1:6" ht="20.25" customHeight="1" x14ac:dyDescent="0.25">
      <c r="A1388" s="1" t="s">
        <v>1</v>
      </c>
      <c r="B1388" s="1" t="s">
        <v>16</v>
      </c>
      <c r="C1388" s="1" t="s">
        <v>15</v>
      </c>
      <c r="D1388" s="9">
        <v>45171</v>
      </c>
      <c r="E1388" s="2">
        <v>22372.114419024005</v>
      </c>
      <c r="F1388" s="6">
        <v>18494</v>
      </c>
    </row>
    <row r="1389" spans="1:6" ht="20.25" customHeight="1" x14ac:dyDescent="0.25">
      <c r="A1389" s="1" t="s">
        <v>1</v>
      </c>
      <c r="B1389" s="1" t="s">
        <v>16</v>
      </c>
      <c r="C1389" s="1" t="s">
        <v>17</v>
      </c>
      <c r="D1389" s="9">
        <v>45171</v>
      </c>
      <c r="E1389" s="2">
        <v>27963.505870858877</v>
      </c>
      <c r="F1389" s="6">
        <v>21607</v>
      </c>
    </row>
    <row r="1390" spans="1:6" ht="20.25" customHeight="1" x14ac:dyDescent="0.25">
      <c r="A1390" s="1" t="s">
        <v>1</v>
      </c>
      <c r="B1390" s="1" t="s">
        <v>19</v>
      </c>
      <c r="C1390" s="1" t="s">
        <v>15</v>
      </c>
      <c r="D1390" s="9">
        <v>45170</v>
      </c>
      <c r="E1390" s="2">
        <v>42491.668707934186</v>
      </c>
      <c r="F1390" s="6">
        <v>34333</v>
      </c>
    </row>
    <row r="1391" spans="1:6" ht="20.25" customHeight="1" x14ac:dyDescent="0.25">
      <c r="A1391" s="1" t="s">
        <v>1</v>
      </c>
      <c r="B1391" s="1" t="s">
        <v>14</v>
      </c>
      <c r="C1391" s="1" t="s">
        <v>21</v>
      </c>
      <c r="D1391" s="9">
        <v>45170</v>
      </c>
      <c r="E1391" s="2">
        <v>42591.99682904144</v>
      </c>
      <c r="F1391" s="6">
        <v>35456</v>
      </c>
    </row>
    <row r="1392" spans="1:6" ht="20.25" customHeight="1" x14ac:dyDescent="0.25">
      <c r="A1392" s="1" t="s">
        <v>1</v>
      </c>
      <c r="B1392" s="1" t="s">
        <v>12</v>
      </c>
      <c r="C1392" s="1" t="s">
        <v>10</v>
      </c>
      <c r="D1392" s="9">
        <v>45170</v>
      </c>
      <c r="E1392" s="2">
        <v>31538.84638855825</v>
      </c>
      <c r="F1392" s="6">
        <v>26270</v>
      </c>
    </row>
    <row r="1393" spans="1:6" ht="20.25" customHeight="1" x14ac:dyDescent="0.25">
      <c r="A1393" s="1" t="s">
        <v>1</v>
      </c>
      <c r="B1393" s="1" t="s">
        <v>14</v>
      </c>
      <c r="C1393" s="1" t="s">
        <v>15</v>
      </c>
      <c r="D1393" s="9">
        <v>45170</v>
      </c>
      <c r="E1393" s="2">
        <v>35912.352077038377</v>
      </c>
      <c r="F1393" s="6">
        <v>31189</v>
      </c>
    </row>
    <row r="1394" spans="1:6" ht="20.25" customHeight="1" x14ac:dyDescent="0.25">
      <c r="A1394" s="1" t="s">
        <v>1</v>
      </c>
      <c r="B1394" s="1" t="s">
        <v>14</v>
      </c>
      <c r="C1394" s="1" t="s">
        <v>23</v>
      </c>
      <c r="D1394" s="9">
        <v>45170</v>
      </c>
      <c r="E1394" s="2">
        <v>24404.335026521487</v>
      </c>
      <c r="F1394" s="6">
        <v>19781</v>
      </c>
    </row>
    <row r="1395" spans="1:6" ht="20.25" customHeight="1" x14ac:dyDescent="0.25">
      <c r="A1395" s="1" t="s">
        <v>1</v>
      </c>
      <c r="B1395" s="1" t="s">
        <v>20</v>
      </c>
      <c r="C1395" s="1" t="s">
        <v>17</v>
      </c>
      <c r="D1395" s="9">
        <v>45170</v>
      </c>
      <c r="E1395" s="2">
        <v>24802.778571945666</v>
      </c>
      <c r="F1395" s="6">
        <v>19670</v>
      </c>
    </row>
    <row r="1396" spans="1:6" ht="20.25" customHeight="1" x14ac:dyDescent="0.25">
      <c r="A1396" s="1" t="s">
        <v>1</v>
      </c>
      <c r="B1396" s="1" t="s">
        <v>18</v>
      </c>
      <c r="C1396" s="1" t="s">
        <v>17</v>
      </c>
      <c r="D1396" s="9">
        <v>45170</v>
      </c>
      <c r="E1396" s="2">
        <v>18342.758124072967</v>
      </c>
      <c r="F1396" s="6">
        <v>16019</v>
      </c>
    </row>
    <row r="1397" spans="1:6" ht="20.25" customHeight="1" x14ac:dyDescent="0.25">
      <c r="A1397" s="1" t="s">
        <v>2</v>
      </c>
      <c r="B1397" s="1" t="s">
        <v>14</v>
      </c>
      <c r="C1397" s="1" t="s">
        <v>10</v>
      </c>
      <c r="D1397" s="9">
        <v>45170</v>
      </c>
      <c r="E1397" s="2">
        <v>21337.760184010785</v>
      </c>
      <c r="F1397" s="6">
        <v>18675</v>
      </c>
    </row>
    <row r="1398" spans="1:6" ht="20.25" customHeight="1" x14ac:dyDescent="0.25">
      <c r="A1398" s="1" t="s">
        <v>1</v>
      </c>
      <c r="B1398" s="1" t="s">
        <v>12</v>
      </c>
      <c r="C1398" s="1" t="s">
        <v>21</v>
      </c>
      <c r="D1398" s="9">
        <v>45170</v>
      </c>
      <c r="E1398" s="2">
        <v>27328.07440404105</v>
      </c>
      <c r="F1398" s="6">
        <v>21891</v>
      </c>
    </row>
    <row r="1399" spans="1:6" ht="20.25" customHeight="1" x14ac:dyDescent="0.25">
      <c r="A1399" s="1" t="s">
        <v>3</v>
      </c>
      <c r="B1399" s="1" t="s">
        <v>18</v>
      </c>
      <c r="C1399" s="1" t="s">
        <v>15</v>
      </c>
      <c r="D1399" s="9">
        <v>45170</v>
      </c>
      <c r="E1399" s="2">
        <v>20546.956837878864</v>
      </c>
      <c r="F1399" s="6">
        <v>15950</v>
      </c>
    </row>
    <row r="1400" spans="1:6" ht="20.25" customHeight="1" x14ac:dyDescent="0.25">
      <c r="A1400" s="1" t="s">
        <v>3</v>
      </c>
      <c r="B1400" s="1" t="s">
        <v>13</v>
      </c>
      <c r="C1400" s="1" t="s">
        <v>21</v>
      </c>
      <c r="D1400" s="9">
        <v>45169</v>
      </c>
      <c r="E1400" s="2">
        <v>29971.250898937284</v>
      </c>
      <c r="F1400" s="6">
        <v>23816</v>
      </c>
    </row>
    <row r="1401" spans="1:6" ht="20.25" customHeight="1" x14ac:dyDescent="0.25">
      <c r="A1401" s="1" t="s">
        <v>1</v>
      </c>
      <c r="B1401" s="1" t="s">
        <v>9</v>
      </c>
      <c r="C1401" s="1" t="s">
        <v>21</v>
      </c>
      <c r="D1401" s="9">
        <v>45168</v>
      </c>
      <c r="E1401" s="2">
        <v>31420.730860706906</v>
      </c>
      <c r="F1401" s="6">
        <v>25936</v>
      </c>
    </row>
    <row r="1402" spans="1:6" ht="20.25" customHeight="1" x14ac:dyDescent="0.25">
      <c r="A1402" s="1" t="s">
        <v>1</v>
      </c>
      <c r="B1402" s="1" t="s">
        <v>9</v>
      </c>
      <c r="C1402" s="1" t="s">
        <v>21</v>
      </c>
      <c r="D1402" s="9">
        <v>45165</v>
      </c>
      <c r="E1402" s="2">
        <v>47341.184901478788</v>
      </c>
      <c r="F1402" s="6">
        <v>39101</v>
      </c>
    </row>
    <row r="1403" spans="1:6" ht="20.25" customHeight="1" x14ac:dyDescent="0.25">
      <c r="A1403" s="1" t="s">
        <v>1</v>
      </c>
      <c r="B1403" s="1" t="s">
        <v>20</v>
      </c>
      <c r="C1403" s="1" t="s">
        <v>10</v>
      </c>
      <c r="D1403" s="9">
        <v>45163</v>
      </c>
      <c r="E1403" s="2">
        <v>34129.603481235215</v>
      </c>
      <c r="F1403" s="6">
        <v>26653</v>
      </c>
    </row>
    <row r="1404" spans="1:6" ht="20.25" customHeight="1" x14ac:dyDescent="0.25">
      <c r="A1404" s="1" t="s">
        <v>3</v>
      </c>
      <c r="B1404" s="1" t="s">
        <v>14</v>
      </c>
      <c r="C1404" s="1" t="s">
        <v>10</v>
      </c>
      <c r="D1404" s="9">
        <v>45163</v>
      </c>
      <c r="E1404" s="2">
        <v>29577.830430236249</v>
      </c>
      <c r="F1404" s="6">
        <v>23002</v>
      </c>
    </row>
    <row r="1405" spans="1:6" ht="20.25" customHeight="1" x14ac:dyDescent="0.25">
      <c r="A1405" s="1" t="s">
        <v>3</v>
      </c>
      <c r="B1405" s="1" t="s">
        <v>14</v>
      </c>
      <c r="C1405" s="1" t="s">
        <v>23</v>
      </c>
      <c r="D1405" s="9">
        <v>45163</v>
      </c>
      <c r="E1405" s="2">
        <v>39173.443951712426</v>
      </c>
      <c r="F1405" s="6">
        <v>31785</v>
      </c>
    </row>
    <row r="1406" spans="1:6" ht="20.25" customHeight="1" x14ac:dyDescent="0.25">
      <c r="A1406" s="1" t="s">
        <v>1</v>
      </c>
      <c r="B1406" s="1" t="s">
        <v>13</v>
      </c>
      <c r="C1406" s="1" t="s">
        <v>23</v>
      </c>
      <c r="D1406" s="9">
        <v>45162</v>
      </c>
      <c r="E1406" s="2">
        <v>36219.0393838616</v>
      </c>
      <c r="F1406" s="6">
        <v>29228</v>
      </c>
    </row>
    <row r="1407" spans="1:6" ht="20.25" customHeight="1" x14ac:dyDescent="0.25">
      <c r="A1407" s="1" t="s">
        <v>1</v>
      </c>
      <c r="B1407" s="1" t="s">
        <v>13</v>
      </c>
      <c r="C1407" s="1" t="s">
        <v>23</v>
      </c>
      <c r="D1407" s="9">
        <v>45162</v>
      </c>
      <c r="E1407" s="2">
        <v>23124.387151779185</v>
      </c>
      <c r="F1407" s="6">
        <v>18748</v>
      </c>
    </row>
    <row r="1408" spans="1:6" ht="20.25" customHeight="1" x14ac:dyDescent="0.25">
      <c r="A1408" s="1" t="s">
        <v>1</v>
      </c>
      <c r="B1408" s="1" t="s">
        <v>22</v>
      </c>
      <c r="C1408" s="1" t="s">
        <v>15</v>
      </c>
      <c r="D1408" s="9">
        <v>45162</v>
      </c>
      <c r="E1408" s="2">
        <v>38486.998814183586</v>
      </c>
      <c r="F1408" s="6">
        <v>30804</v>
      </c>
    </row>
    <row r="1409" spans="1:6" ht="20.25" customHeight="1" x14ac:dyDescent="0.25">
      <c r="A1409" s="1" t="s">
        <v>3</v>
      </c>
      <c r="B1409" s="1" t="s">
        <v>9</v>
      </c>
      <c r="C1409" s="1" t="s">
        <v>15</v>
      </c>
      <c r="D1409" s="9">
        <v>45162</v>
      </c>
      <c r="E1409" s="2">
        <v>36207.690641497924</v>
      </c>
      <c r="F1409" s="6">
        <v>29127</v>
      </c>
    </row>
    <row r="1410" spans="1:6" ht="20.25" customHeight="1" x14ac:dyDescent="0.25">
      <c r="A1410" s="1" t="s">
        <v>1</v>
      </c>
      <c r="B1410" s="1" t="s">
        <v>9</v>
      </c>
      <c r="C1410" s="1" t="s">
        <v>21</v>
      </c>
      <c r="D1410" s="9">
        <v>45161</v>
      </c>
      <c r="E1410" s="2">
        <v>45006.034847625633</v>
      </c>
      <c r="F1410" s="6">
        <v>39097</v>
      </c>
    </row>
    <row r="1411" spans="1:6" ht="20.25" customHeight="1" x14ac:dyDescent="0.25">
      <c r="A1411" s="1" t="s">
        <v>1</v>
      </c>
      <c r="B1411" s="1" t="s">
        <v>11</v>
      </c>
      <c r="C1411" s="1" t="s">
        <v>23</v>
      </c>
      <c r="D1411" s="9">
        <v>45161</v>
      </c>
      <c r="E1411" s="2">
        <v>21417.822215241631</v>
      </c>
      <c r="F1411" s="6">
        <v>18962</v>
      </c>
    </row>
    <row r="1412" spans="1:6" ht="20.25" customHeight="1" x14ac:dyDescent="0.25">
      <c r="A1412" s="1" t="s">
        <v>1</v>
      </c>
      <c r="B1412" s="1" t="s">
        <v>13</v>
      </c>
      <c r="C1412" s="1" t="s">
        <v>23</v>
      </c>
      <c r="D1412" s="9">
        <v>45161</v>
      </c>
      <c r="E1412" s="2">
        <v>25971.166229565846</v>
      </c>
      <c r="F1412" s="6">
        <v>21274</v>
      </c>
    </row>
    <row r="1413" spans="1:6" ht="20.25" customHeight="1" x14ac:dyDescent="0.25">
      <c r="A1413" s="1" t="s">
        <v>1</v>
      </c>
      <c r="B1413" s="1" t="s">
        <v>19</v>
      </c>
      <c r="C1413" s="1" t="s">
        <v>23</v>
      </c>
      <c r="D1413" s="9">
        <v>45161</v>
      </c>
      <c r="E1413" s="2">
        <v>47398.3556854864</v>
      </c>
      <c r="F1413" s="6">
        <v>36570</v>
      </c>
    </row>
    <row r="1414" spans="1:6" ht="20.25" customHeight="1" x14ac:dyDescent="0.25">
      <c r="A1414" s="1" t="s">
        <v>1</v>
      </c>
      <c r="B1414" s="1" t="s">
        <v>16</v>
      </c>
      <c r="C1414" s="1" t="s">
        <v>10</v>
      </c>
      <c r="D1414" s="9">
        <v>45160</v>
      </c>
      <c r="E1414" s="2">
        <v>35236.652198472977</v>
      </c>
      <c r="F1414" s="6">
        <v>30722</v>
      </c>
    </row>
    <row r="1415" spans="1:6" ht="20.25" customHeight="1" x14ac:dyDescent="0.25">
      <c r="A1415" s="1" t="s">
        <v>1</v>
      </c>
      <c r="B1415" s="1" t="s">
        <v>20</v>
      </c>
      <c r="C1415" s="1" t="s">
        <v>15</v>
      </c>
      <c r="D1415" s="9">
        <v>45159</v>
      </c>
      <c r="E1415" s="2">
        <v>33279.946108972319</v>
      </c>
      <c r="F1415" s="6">
        <v>27577</v>
      </c>
    </row>
    <row r="1416" spans="1:6" ht="20.25" customHeight="1" x14ac:dyDescent="0.25">
      <c r="A1416" s="1" t="s">
        <v>1</v>
      </c>
      <c r="B1416" s="1" t="s">
        <v>14</v>
      </c>
      <c r="C1416" s="1" t="s">
        <v>15</v>
      </c>
      <c r="D1416" s="9">
        <v>45158</v>
      </c>
      <c r="E1416" s="2">
        <v>33333.234810401846</v>
      </c>
      <c r="F1416" s="6">
        <v>26972</v>
      </c>
    </row>
    <row r="1417" spans="1:6" ht="20.25" customHeight="1" x14ac:dyDescent="0.25">
      <c r="A1417" s="1" t="s">
        <v>1</v>
      </c>
      <c r="B1417" s="1" t="s">
        <v>14</v>
      </c>
      <c r="C1417" s="1" t="s">
        <v>21</v>
      </c>
      <c r="D1417" s="9">
        <v>45158</v>
      </c>
      <c r="E1417" s="2">
        <v>21456.193375139523</v>
      </c>
      <c r="F1417" s="6">
        <v>17301</v>
      </c>
    </row>
    <row r="1418" spans="1:6" ht="20.25" customHeight="1" x14ac:dyDescent="0.25">
      <c r="A1418" s="1" t="s">
        <v>1</v>
      </c>
      <c r="B1418" s="1" t="s">
        <v>20</v>
      </c>
      <c r="C1418" s="1" t="s">
        <v>17</v>
      </c>
      <c r="D1418" s="9">
        <v>45158</v>
      </c>
      <c r="E1418" s="2">
        <v>30490.607956027132</v>
      </c>
      <c r="F1418" s="6">
        <v>25907</v>
      </c>
    </row>
    <row r="1419" spans="1:6" ht="20.25" customHeight="1" x14ac:dyDescent="0.25">
      <c r="A1419" s="1" t="s">
        <v>1</v>
      </c>
      <c r="B1419" s="1" t="s">
        <v>20</v>
      </c>
      <c r="C1419" s="1" t="s">
        <v>10</v>
      </c>
      <c r="D1419" s="9">
        <v>45158</v>
      </c>
      <c r="E1419" s="2">
        <v>30781.197020864118</v>
      </c>
      <c r="F1419" s="6">
        <v>25730</v>
      </c>
    </row>
    <row r="1420" spans="1:6" ht="20.25" customHeight="1" x14ac:dyDescent="0.25">
      <c r="A1420" s="1" t="s">
        <v>1</v>
      </c>
      <c r="B1420" s="1" t="s">
        <v>11</v>
      </c>
      <c r="C1420" s="1" t="s">
        <v>23</v>
      </c>
      <c r="D1420" s="9">
        <v>45158</v>
      </c>
      <c r="E1420" s="2">
        <v>32378.924754853266</v>
      </c>
      <c r="F1420" s="6">
        <v>27082</v>
      </c>
    </row>
    <row r="1421" spans="1:6" ht="20.25" customHeight="1" x14ac:dyDescent="0.25">
      <c r="A1421" s="1" t="s">
        <v>1</v>
      </c>
      <c r="B1421" s="1" t="s">
        <v>18</v>
      </c>
      <c r="C1421" s="1" t="s">
        <v>23</v>
      </c>
      <c r="D1421" s="9">
        <v>45158</v>
      </c>
      <c r="E1421" s="2">
        <v>37279.07978328882</v>
      </c>
      <c r="F1421" s="6">
        <v>31160</v>
      </c>
    </row>
    <row r="1422" spans="1:6" ht="20.25" customHeight="1" x14ac:dyDescent="0.25">
      <c r="A1422" s="1" t="s">
        <v>1</v>
      </c>
      <c r="B1422" s="1" t="s">
        <v>16</v>
      </c>
      <c r="C1422" s="1" t="s">
        <v>23</v>
      </c>
      <c r="D1422" s="9">
        <v>45158</v>
      </c>
      <c r="E1422" s="2">
        <v>36215.794751574249</v>
      </c>
      <c r="F1422" s="6">
        <v>29769</v>
      </c>
    </row>
    <row r="1423" spans="1:6" ht="20.25" customHeight="1" x14ac:dyDescent="0.25">
      <c r="A1423" s="1" t="s">
        <v>3</v>
      </c>
      <c r="B1423" s="1" t="s">
        <v>20</v>
      </c>
      <c r="C1423" s="1" t="s">
        <v>15</v>
      </c>
      <c r="D1423" s="9">
        <v>45158</v>
      </c>
      <c r="E1423" s="2">
        <v>43446.184701453116</v>
      </c>
      <c r="F1423" s="6">
        <v>34338</v>
      </c>
    </row>
    <row r="1424" spans="1:6" ht="20.25" customHeight="1" x14ac:dyDescent="0.25">
      <c r="A1424" s="1" t="s">
        <v>3</v>
      </c>
      <c r="B1424" s="1" t="s">
        <v>11</v>
      </c>
      <c r="C1424" s="1" t="s">
        <v>15</v>
      </c>
      <c r="D1424" s="9">
        <v>45158</v>
      </c>
      <c r="E1424" s="2">
        <v>37913.000345976994</v>
      </c>
      <c r="F1424" s="6">
        <v>32050</v>
      </c>
    </row>
    <row r="1425" spans="1:6" ht="20.25" customHeight="1" x14ac:dyDescent="0.25">
      <c r="A1425" s="1" t="s">
        <v>3</v>
      </c>
      <c r="B1425" s="1" t="s">
        <v>18</v>
      </c>
      <c r="C1425" s="1" t="s">
        <v>17</v>
      </c>
      <c r="D1425" s="9">
        <v>45158</v>
      </c>
      <c r="E1425" s="2">
        <v>18605.368560324718</v>
      </c>
      <c r="F1425" s="6">
        <v>16344</v>
      </c>
    </row>
    <row r="1426" spans="1:6" ht="20.25" customHeight="1" x14ac:dyDescent="0.25">
      <c r="A1426" s="1" t="s">
        <v>3</v>
      </c>
      <c r="B1426" s="1" t="s">
        <v>16</v>
      </c>
      <c r="C1426" s="1" t="s">
        <v>17</v>
      </c>
      <c r="D1426" s="9">
        <v>45158</v>
      </c>
      <c r="E1426" s="2">
        <v>33049.458649695276</v>
      </c>
      <c r="F1426" s="6">
        <v>25987</v>
      </c>
    </row>
    <row r="1427" spans="1:6" ht="20.25" customHeight="1" x14ac:dyDescent="0.25">
      <c r="A1427" s="1" t="s">
        <v>1</v>
      </c>
      <c r="B1427" s="1" t="s">
        <v>11</v>
      </c>
      <c r="C1427" s="1" t="s">
        <v>23</v>
      </c>
      <c r="D1427" s="9">
        <v>45157</v>
      </c>
      <c r="E1427" s="2">
        <v>21417.165708163822</v>
      </c>
      <c r="F1427" s="6">
        <v>18958</v>
      </c>
    </row>
    <row r="1428" spans="1:6" ht="20.25" customHeight="1" x14ac:dyDescent="0.25">
      <c r="A1428" s="1" t="s">
        <v>1</v>
      </c>
      <c r="B1428" s="1" t="s">
        <v>9</v>
      </c>
      <c r="C1428" s="1" t="s">
        <v>23</v>
      </c>
      <c r="D1428" s="9">
        <v>45157</v>
      </c>
      <c r="E1428" s="2">
        <v>35516.89643082636</v>
      </c>
      <c r="F1428" s="6">
        <v>29342</v>
      </c>
    </row>
    <row r="1429" spans="1:6" ht="20.25" customHeight="1" x14ac:dyDescent="0.25">
      <c r="A1429" s="1" t="s">
        <v>1</v>
      </c>
      <c r="B1429" s="1" t="s">
        <v>13</v>
      </c>
      <c r="C1429" s="1" t="s">
        <v>21</v>
      </c>
      <c r="D1429" s="9">
        <v>45157</v>
      </c>
      <c r="E1429" s="2">
        <v>33866.850243506706</v>
      </c>
      <c r="F1429" s="6">
        <v>26803</v>
      </c>
    </row>
    <row r="1430" spans="1:6" ht="20.25" customHeight="1" x14ac:dyDescent="0.25">
      <c r="A1430" s="1" t="s">
        <v>1</v>
      </c>
      <c r="B1430" s="1" t="s">
        <v>19</v>
      </c>
      <c r="C1430" s="1" t="s">
        <v>17</v>
      </c>
      <c r="D1430" s="9">
        <v>45157</v>
      </c>
      <c r="E1430" s="2">
        <v>22774.433000031713</v>
      </c>
      <c r="F1430" s="6">
        <v>18869</v>
      </c>
    </row>
    <row r="1431" spans="1:6" ht="20.25" customHeight="1" x14ac:dyDescent="0.25">
      <c r="A1431" s="1" t="s">
        <v>1</v>
      </c>
      <c r="B1431" s="1" t="s">
        <v>19</v>
      </c>
      <c r="C1431" s="1" t="s">
        <v>17</v>
      </c>
      <c r="D1431" s="9">
        <v>45157</v>
      </c>
      <c r="E1431" s="2">
        <v>31029.616515481877</v>
      </c>
      <c r="F1431" s="6">
        <v>25817</v>
      </c>
    </row>
    <row r="1432" spans="1:6" ht="20.25" customHeight="1" x14ac:dyDescent="0.25">
      <c r="A1432" s="1" t="s">
        <v>1</v>
      </c>
      <c r="B1432" s="1" t="s">
        <v>12</v>
      </c>
      <c r="C1432" s="1" t="s">
        <v>23</v>
      </c>
      <c r="D1432" s="9">
        <v>45157</v>
      </c>
      <c r="E1432" s="2">
        <v>41500.921731196097</v>
      </c>
      <c r="F1432" s="6">
        <v>33991</v>
      </c>
    </row>
    <row r="1433" spans="1:6" ht="20.25" customHeight="1" x14ac:dyDescent="0.25">
      <c r="A1433" s="1" t="s">
        <v>1</v>
      </c>
      <c r="B1433" s="1" t="s">
        <v>12</v>
      </c>
      <c r="C1433" s="1" t="s">
        <v>17</v>
      </c>
      <c r="D1433" s="9">
        <v>45157</v>
      </c>
      <c r="E1433" s="2">
        <v>35134.048088677242</v>
      </c>
      <c r="F1433" s="6">
        <v>30806</v>
      </c>
    </row>
    <row r="1434" spans="1:6" ht="20.25" customHeight="1" x14ac:dyDescent="0.25">
      <c r="A1434" s="1" t="s">
        <v>1</v>
      </c>
      <c r="B1434" s="1" t="s">
        <v>22</v>
      </c>
      <c r="C1434" s="1" t="s">
        <v>15</v>
      </c>
      <c r="D1434" s="9">
        <v>45157</v>
      </c>
      <c r="E1434" s="2">
        <v>24765.740986652909</v>
      </c>
      <c r="F1434" s="6">
        <v>21455</v>
      </c>
    </row>
    <row r="1435" spans="1:6" ht="20.25" customHeight="1" x14ac:dyDescent="0.25">
      <c r="A1435" s="1" t="s">
        <v>1</v>
      </c>
      <c r="B1435" s="1" t="s">
        <v>9</v>
      </c>
      <c r="C1435" s="1" t="s">
        <v>23</v>
      </c>
      <c r="D1435" s="9">
        <v>45157</v>
      </c>
      <c r="E1435" s="2">
        <v>34872.658953026636</v>
      </c>
      <c r="F1435" s="6">
        <v>28681</v>
      </c>
    </row>
    <row r="1436" spans="1:6" ht="20.25" customHeight="1" x14ac:dyDescent="0.25">
      <c r="A1436" s="1" t="s">
        <v>3</v>
      </c>
      <c r="B1436" s="1" t="s">
        <v>13</v>
      </c>
      <c r="C1436" s="1" t="s">
        <v>21</v>
      </c>
      <c r="D1436" s="9">
        <v>45157</v>
      </c>
      <c r="E1436" s="2">
        <v>32717.528532242712</v>
      </c>
      <c r="F1436" s="6">
        <v>28483</v>
      </c>
    </row>
    <row r="1437" spans="1:6" ht="20.25" customHeight="1" x14ac:dyDescent="0.25">
      <c r="A1437" s="1" t="s">
        <v>3</v>
      </c>
      <c r="B1437" s="1" t="s">
        <v>22</v>
      </c>
      <c r="C1437" s="1" t="s">
        <v>21</v>
      </c>
      <c r="D1437" s="9">
        <v>45157</v>
      </c>
      <c r="E1437" s="2">
        <v>28786.058235135606</v>
      </c>
      <c r="F1437" s="6">
        <v>23896</v>
      </c>
    </row>
    <row r="1438" spans="1:6" ht="20.25" customHeight="1" x14ac:dyDescent="0.25">
      <c r="A1438" s="1" t="s">
        <v>3</v>
      </c>
      <c r="B1438" s="1" t="s">
        <v>9</v>
      </c>
      <c r="C1438" s="1" t="s">
        <v>23</v>
      </c>
      <c r="D1438" s="9">
        <v>45157</v>
      </c>
      <c r="E1438" s="2">
        <v>23729.103651826772</v>
      </c>
      <c r="F1438" s="6">
        <v>18333</v>
      </c>
    </row>
    <row r="1439" spans="1:6" ht="20.25" customHeight="1" x14ac:dyDescent="0.25">
      <c r="A1439" s="1" t="s">
        <v>1</v>
      </c>
      <c r="B1439" s="1" t="s">
        <v>16</v>
      </c>
      <c r="C1439" s="1" t="s">
        <v>10</v>
      </c>
      <c r="D1439" s="9">
        <v>45156</v>
      </c>
      <c r="E1439" s="2">
        <v>36266.634349791428</v>
      </c>
      <c r="F1439" s="6">
        <v>30718</v>
      </c>
    </row>
    <row r="1440" spans="1:6" ht="20.25" customHeight="1" x14ac:dyDescent="0.25">
      <c r="A1440" s="1" t="s">
        <v>1</v>
      </c>
      <c r="B1440" s="1" t="s">
        <v>13</v>
      </c>
      <c r="C1440" s="1" t="s">
        <v>17</v>
      </c>
      <c r="D1440" s="9">
        <v>45156</v>
      </c>
      <c r="E1440" s="2">
        <v>42658.159052322815</v>
      </c>
      <c r="F1440" s="6">
        <v>34441</v>
      </c>
    </row>
    <row r="1441" spans="1:6" ht="20.25" customHeight="1" x14ac:dyDescent="0.25">
      <c r="A1441" s="1" t="s">
        <v>1</v>
      </c>
      <c r="B1441" s="1" t="s">
        <v>19</v>
      </c>
      <c r="C1441" s="1" t="s">
        <v>21</v>
      </c>
      <c r="D1441" s="9">
        <v>45156</v>
      </c>
      <c r="E1441" s="2">
        <v>38765.702018026364</v>
      </c>
      <c r="F1441" s="6">
        <v>33678</v>
      </c>
    </row>
    <row r="1442" spans="1:6" ht="20.25" customHeight="1" x14ac:dyDescent="0.25">
      <c r="A1442" s="1" t="s">
        <v>1</v>
      </c>
      <c r="B1442" s="1" t="s">
        <v>14</v>
      </c>
      <c r="C1442" s="1" t="s">
        <v>23</v>
      </c>
      <c r="D1442" s="9">
        <v>45156</v>
      </c>
      <c r="E1442" s="2">
        <v>33161.056255798198</v>
      </c>
      <c r="F1442" s="6">
        <v>27510</v>
      </c>
    </row>
    <row r="1443" spans="1:6" ht="20.25" customHeight="1" x14ac:dyDescent="0.25">
      <c r="A1443" s="1" t="s">
        <v>3</v>
      </c>
      <c r="B1443" s="1" t="s">
        <v>12</v>
      </c>
      <c r="C1443" s="1" t="s">
        <v>10</v>
      </c>
      <c r="D1443" s="9">
        <v>45156</v>
      </c>
      <c r="E1443" s="2">
        <v>41020.055899107327</v>
      </c>
      <c r="F1443" s="6">
        <v>35887</v>
      </c>
    </row>
    <row r="1444" spans="1:6" ht="20.25" customHeight="1" x14ac:dyDescent="0.25">
      <c r="A1444" s="1" t="s">
        <v>1</v>
      </c>
      <c r="B1444" s="1" t="s">
        <v>11</v>
      </c>
      <c r="C1444" s="1" t="s">
        <v>15</v>
      </c>
      <c r="D1444" s="9">
        <v>45156</v>
      </c>
      <c r="E1444" s="2">
        <v>39568.8385223839</v>
      </c>
      <c r="F1444" s="6">
        <v>31648</v>
      </c>
    </row>
    <row r="1445" spans="1:6" ht="20.25" customHeight="1" x14ac:dyDescent="0.25">
      <c r="A1445" s="1" t="s">
        <v>1</v>
      </c>
      <c r="B1445" s="1" t="s">
        <v>18</v>
      </c>
      <c r="C1445" s="1" t="s">
        <v>23</v>
      </c>
      <c r="D1445" s="9">
        <v>45156</v>
      </c>
      <c r="E1445" s="2">
        <v>43133.17192612181</v>
      </c>
      <c r="F1445" s="6">
        <v>35054</v>
      </c>
    </row>
    <row r="1446" spans="1:6" ht="20.25" customHeight="1" x14ac:dyDescent="0.25">
      <c r="A1446" s="1" t="s">
        <v>1</v>
      </c>
      <c r="B1446" s="1" t="s">
        <v>9</v>
      </c>
      <c r="C1446" s="1" t="s">
        <v>10</v>
      </c>
      <c r="D1446" s="9">
        <v>45156</v>
      </c>
      <c r="E1446" s="2">
        <v>39441.458852015545</v>
      </c>
      <c r="F1446" s="6">
        <v>32787</v>
      </c>
    </row>
    <row r="1447" spans="1:6" ht="20.25" customHeight="1" x14ac:dyDescent="0.25">
      <c r="A1447" s="1" t="s">
        <v>3</v>
      </c>
      <c r="B1447" s="1" t="s">
        <v>20</v>
      </c>
      <c r="C1447" s="1" t="s">
        <v>10</v>
      </c>
      <c r="D1447" s="9">
        <v>45156</v>
      </c>
      <c r="E1447" s="2">
        <v>22338.2630355945</v>
      </c>
      <c r="F1447" s="6">
        <v>19232</v>
      </c>
    </row>
    <row r="1448" spans="1:6" ht="20.25" customHeight="1" x14ac:dyDescent="0.25">
      <c r="A1448" s="1" t="s">
        <v>3</v>
      </c>
      <c r="B1448" s="1" t="s">
        <v>22</v>
      </c>
      <c r="C1448" s="1" t="s">
        <v>23</v>
      </c>
      <c r="D1448" s="9">
        <v>45156</v>
      </c>
      <c r="E1448" s="2">
        <v>40709.361574154886</v>
      </c>
      <c r="F1448" s="6">
        <v>32461</v>
      </c>
    </row>
    <row r="1449" spans="1:6" ht="20.25" customHeight="1" x14ac:dyDescent="0.25">
      <c r="A1449" s="1" t="s">
        <v>3</v>
      </c>
      <c r="B1449" s="1" t="s">
        <v>16</v>
      </c>
      <c r="C1449" s="1" t="s">
        <v>21</v>
      </c>
      <c r="D1449" s="9">
        <v>45156</v>
      </c>
      <c r="E1449" s="2">
        <v>39804.609587213425</v>
      </c>
      <c r="F1449" s="6">
        <v>32104</v>
      </c>
    </row>
    <row r="1450" spans="1:6" ht="20.25" customHeight="1" x14ac:dyDescent="0.25">
      <c r="A1450" s="1" t="s">
        <v>1</v>
      </c>
      <c r="B1450" s="1" t="s">
        <v>11</v>
      </c>
      <c r="C1450" s="1" t="s">
        <v>15</v>
      </c>
      <c r="D1450" s="9">
        <v>45155</v>
      </c>
      <c r="E1450" s="2">
        <v>34412.161450272186</v>
      </c>
      <c r="F1450" s="6">
        <v>29336</v>
      </c>
    </row>
    <row r="1451" spans="1:6" ht="20.25" customHeight="1" x14ac:dyDescent="0.25">
      <c r="A1451" s="1" t="s">
        <v>1</v>
      </c>
      <c r="B1451" s="1" t="s">
        <v>9</v>
      </c>
      <c r="C1451" s="1" t="s">
        <v>21</v>
      </c>
      <c r="D1451" s="9">
        <v>45155</v>
      </c>
      <c r="E1451" s="2">
        <v>30886.88184340937</v>
      </c>
      <c r="F1451" s="6">
        <v>24137</v>
      </c>
    </row>
    <row r="1452" spans="1:6" ht="20.25" customHeight="1" x14ac:dyDescent="0.25">
      <c r="A1452" s="1" t="s">
        <v>1</v>
      </c>
      <c r="B1452" s="1" t="s">
        <v>9</v>
      </c>
      <c r="C1452" s="1" t="s">
        <v>23</v>
      </c>
      <c r="D1452" s="9">
        <v>45153</v>
      </c>
      <c r="E1452" s="2">
        <v>34335.742683719982</v>
      </c>
      <c r="F1452" s="6">
        <v>29338</v>
      </c>
    </row>
    <row r="1453" spans="1:6" ht="20.25" customHeight="1" x14ac:dyDescent="0.25">
      <c r="A1453" s="1" t="s">
        <v>1</v>
      </c>
      <c r="B1453" s="1" t="s">
        <v>11</v>
      </c>
      <c r="C1453" s="1" t="s">
        <v>21</v>
      </c>
      <c r="D1453" s="9">
        <v>45152</v>
      </c>
      <c r="E1453" s="2">
        <v>22931.165990836467</v>
      </c>
      <c r="F1453" s="6">
        <v>20254</v>
      </c>
    </row>
    <row r="1454" spans="1:6" ht="20.25" customHeight="1" x14ac:dyDescent="0.25">
      <c r="A1454" s="1" t="s">
        <v>2</v>
      </c>
      <c r="B1454" s="1" t="s">
        <v>18</v>
      </c>
      <c r="C1454" s="1" t="s">
        <v>15</v>
      </c>
      <c r="D1454" s="9">
        <v>45152</v>
      </c>
      <c r="E1454" s="2">
        <v>44920.621111759181</v>
      </c>
      <c r="F1454" s="6">
        <v>39389</v>
      </c>
    </row>
    <row r="1455" spans="1:6" ht="20.25" customHeight="1" x14ac:dyDescent="0.25">
      <c r="A1455" s="1" t="s">
        <v>1</v>
      </c>
      <c r="B1455" s="1" t="s">
        <v>11</v>
      </c>
      <c r="C1455" s="1" t="s">
        <v>15</v>
      </c>
      <c r="D1455" s="9">
        <v>45151</v>
      </c>
      <c r="E1455" s="2">
        <v>33878.150288523109</v>
      </c>
      <c r="F1455" s="6">
        <v>29332</v>
      </c>
    </row>
    <row r="1456" spans="1:6" ht="20.25" customHeight="1" x14ac:dyDescent="0.25">
      <c r="A1456" s="1" t="s">
        <v>1</v>
      </c>
      <c r="B1456" s="1" t="s">
        <v>22</v>
      </c>
      <c r="C1456" s="1" t="s">
        <v>17</v>
      </c>
      <c r="D1456" s="9">
        <v>45150</v>
      </c>
      <c r="E1456" s="2">
        <v>40863.553159565025</v>
      </c>
      <c r="F1456" s="6">
        <v>33208</v>
      </c>
    </row>
    <row r="1457" spans="1:6" ht="20.25" customHeight="1" x14ac:dyDescent="0.25">
      <c r="A1457" s="1" t="s">
        <v>3</v>
      </c>
      <c r="B1457" s="1" t="s">
        <v>22</v>
      </c>
      <c r="C1457" s="1" t="s">
        <v>23</v>
      </c>
      <c r="D1457" s="9">
        <v>45150</v>
      </c>
      <c r="E1457" s="2">
        <v>32273.108963611434</v>
      </c>
      <c r="F1457" s="6">
        <v>27601</v>
      </c>
    </row>
    <row r="1458" spans="1:6" ht="20.25" customHeight="1" x14ac:dyDescent="0.25">
      <c r="A1458" s="1" t="s">
        <v>1</v>
      </c>
      <c r="B1458" s="1" t="s">
        <v>19</v>
      </c>
      <c r="C1458" s="1" t="s">
        <v>21</v>
      </c>
      <c r="D1458" s="9">
        <v>45149</v>
      </c>
      <c r="E1458" s="2">
        <v>21066.788136300613</v>
      </c>
      <c r="F1458" s="6">
        <v>18518</v>
      </c>
    </row>
    <row r="1459" spans="1:6" ht="20.25" customHeight="1" x14ac:dyDescent="0.25">
      <c r="A1459" s="1" t="s">
        <v>3</v>
      </c>
      <c r="B1459" s="1" t="s">
        <v>18</v>
      </c>
      <c r="C1459" s="1" t="s">
        <v>23</v>
      </c>
      <c r="D1459" s="9">
        <v>45149</v>
      </c>
      <c r="E1459" s="2">
        <v>45243.731903178988</v>
      </c>
      <c r="F1459" s="6">
        <v>34574</v>
      </c>
    </row>
    <row r="1460" spans="1:6" ht="20.25" customHeight="1" x14ac:dyDescent="0.25">
      <c r="A1460" s="1" t="s">
        <v>1</v>
      </c>
      <c r="B1460" s="1" t="s">
        <v>11</v>
      </c>
      <c r="C1460" s="1" t="s">
        <v>21</v>
      </c>
      <c r="D1460" s="9">
        <v>45148</v>
      </c>
      <c r="E1460" s="2">
        <v>23187.688554750235</v>
      </c>
      <c r="F1460" s="6">
        <v>20250</v>
      </c>
    </row>
    <row r="1461" spans="1:6" ht="20.25" customHeight="1" x14ac:dyDescent="0.25">
      <c r="A1461" s="1" t="s">
        <v>2</v>
      </c>
      <c r="B1461" s="1" t="s">
        <v>18</v>
      </c>
      <c r="C1461" s="1" t="s">
        <v>15</v>
      </c>
      <c r="D1461" s="9">
        <v>45148</v>
      </c>
      <c r="E1461" s="2">
        <v>47357.765226930213</v>
      </c>
      <c r="F1461" s="6">
        <v>39385</v>
      </c>
    </row>
    <row r="1462" spans="1:6" ht="20.25" customHeight="1" x14ac:dyDescent="0.25">
      <c r="A1462" s="1" t="s">
        <v>1</v>
      </c>
      <c r="B1462" s="1" t="s">
        <v>16</v>
      </c>
      <c r="C1462" s="1" t="s">
        <v>21</v>
      </c>
      <c r="D1462" s="9">
        <v>45147</v>
      </c>
      <c r="E1462" s="2">
        <v>46031.823363669704</v>
      </c>
      <c r="F1462" s="6">
        <v>36819</v>
      </c>
    </row>
    <row r="1463" spans="1:6" ht="20.25" customHeight="1" x14ac:dyDescent="0.25">
      <c r="A1463" s="1" t="s">
        <v>1</v>
      </c>
      <c r="B1463" s="1" t="s">
        <v>9</v>
      </c>
      <c r="C1463" s="1" t="s">
        <v>23</v>
      </c>
      <c r="D1463" s="9">
        <v>45147</v>
      </c>
      <c r="E1463" s="2">
        <v>40116.487220757044</v>
      </c>
      <c r="F1463" s="6">
        <v>31520</v>
      </c>
    </row>
    <row r="1464" spans="1:6" ht="20.25" customHeight="1" x14ac:dyDescent="0.25">
      <c r="A1464" s="1" t="s">
        <v>1</v>
      </c>
      <c r="B1464" s="1" t="s">
        <v>22</v>
      </c>
      <c r="C1464" s="1" t="s">
        <v>17</v>
      </c>
      <c r="D1464" s="9">
        <v>45146</v>
      </c>
      <c r="E1464" s="2">
        <v>40433.627004424619</v>
      </c>
      <c r="F1464" s="6">
        <v>33204</v>
      </c>
    </row>
    <row r="1465" spans="1:6" ht="20.25" customHeight="1" x14ac:dyDescent="0.25">
      <c r="A1465" s="1" t="s">
        <v>3</v>
      </c>
      <c r="B1465" s="1" t="s">
        <v>22</v>
      </c>
      <c r="C1465" s="1" t="s">
        <v>23</v>
      </c>
      <c r="D1465" s="9">
        <v>45146</v>
      </c>
      <c r="E1465" s="2">
        <v>33471.76787578738</v>
      </c>
      <c r="F1465" s="6">
        <v>27597</v>
      </c>
    </row>
    <row r="1466" spans="1:6" ht="20.25" customHeight="1" x14ac:dyDescent="0.25">
      <c r="A1466" s="1" t="s">
        <v>3</v>
      </c>
      <c r="B1466" s="1" t="s">
        <v>19</v>
      </c>
      <c r="C1466" s="1" t="s">
        <v>17</v>
      </c>
      <c r="D1466" s="9">
        <v>45146</v>
      </c>
      <c r="E1466" s="2">
        <v>34392.980328793106</v>
      </c>
      <c r="F1466" s="6">
        <v>28396</v>
      </c>
    </row>
    <row r="1467" spans="1:6" ht="20.25" customHeight="1" x14ac:dyDescent="0.25">
      <c r="A1467" s="1" t="s">
        <v>1</v>
      </c>
      <c r="B1467" s="1" t="s">
        <v>19</v>
      </c>
      <c r="C1467" s="1" t="s">
        <v>21</v>
      </c>
      <c r="D1467" s="9">
        <v>45145</v>
      </c>
      <c r="E1467" s="2">
        <v>21992.485148481384</v>
      </c>
      <c r="F1467" s="6">
        <v>18514</v>
      </c>
    </row>
    <row r="1468" spans="1:6" ht="20.25" customHeight="1" x14ac:dyDescent="0.25">
      <c r="A1468" s="1" t="s">
        <v>1</v>
      </c>
      <c r="B1468" s="1" t="s">
        <v>14</v>
      </c>
      <c r="C1468" s="1" t="s">
        <v>15</v>
      </c>
      <c r="D1468" s="9">
        <v>45144</v>
      </c>
      <c r="E1468" s="2">
        <v>22947.575168918233</v>
      </c>
      <c r="F1468" s="6">
        <v>19439</v>
      </c>
    </row>
    <row r="1469" spans="1:6" ht="20.25" customHeight="1" x14ac:dyDescent="0.25">
      <c r="A1469" s="1" t="s">
        <v>1</v>
      </c>
      <c r="B1469" s="1" t="s">
        <v>9</v>
      </c>
      <c r="C1469" s="1" t="s">
        <v>17</v>
      </c>
      <c r="D1469" s="9">
        <v>45143</v>
      </c>
      <c r="E1469" s="2">
        <v>24777.459838621984</v>
      </c>
      <c r="F1469" s="6">
        <v>21712</v>
      </c>
    </row>
    <row r="1470" spans="1:6" ht="20.25" customHeight="1" x14ac:dyDescent="0.25">
      <c r="A1470" s="1" t="s">
        <v>3</v>
      </c>
      <c r="B1470" s="1" t="s">
        <v>19</v>
      </c>
      <c r="C1470" s="1" t="s">
        <v>21</v>
      </c>
      <c r="D1470" s="9">
        <v>45143</v>
      </c>
      <c r="E1470" s="2">
        <v>31202.459637764536</v>
      </c>
      <c r="F1470" s="6">
        <v>25884</v>
      </c>
    </row>
    <row r="1471" spans="1:6" ht="20.25" customHeight="1" x14ac:dyDescent="0.25">
      <c r="A1471" s="1" t="s">
        <v>3</v>
      </c>
      <c r="B1471" s="1" t="s">
        <v>19</v>
      </c>
      <c r="C1471" s="1" t="s">
        <v>17</v>
      </c>
      <c r="D1471" s="9">
        <v>45142</v>
      </c>
      <c r="E1471" s="2">
        <v>33077.725800995744</v>
      </c>
      <c r="F1471" s="6">
        <v>28392</v>
      </c>
    </row>
    <row r="1472" spans="1:6" ht="20.25" customHeight="1" x14ac:dyDescent="0.25">
      <c r="A1472" s="1" t="s">
        <v>1</v>
      </c>
      <c r="B1472" s="1" t="s">
        <v>14</v>
      </c>
      <c r="C1472" s="1" t="s">
        <v>15</v>
      </c>
      <c r="D1472" s="9">
        <v>45142</v>
      </c>
      <c r="E1472" s="2">
        <v>20154.531160342834</v>
      </c>
      <c r="F1472" s="6">
        <v>16785</v>
      </c>
    </row>
    <row r="1473" spans="1:6" ht="20.25" customHeight="1" x14ac:dyDescent="0.25">
      <c r="A1473" s="1" t="s">
        <v>1</v>
      </c>
      <c r="B1473" s="1" t="s">
        <v>11</v>
      </c>
      <c r="C1473" s="1" t="s">
        <v>10</v>
      </c>
      <c r="D1473" s="9">
        <v>45142</v>
      </c>
      <c r="E1473" s="2">
        <v>35222.017219495006</v>
      </c>
      <c r="F1473" s="6">
        <v>28151</v>
      </c>
    </row>
    <row r="1474" spans="1:6" ht="20.25" customHeight="1" x14ac:dyDescent="0.25">
      <c r="A1474" s="1" t="s">
        <v>3</v>
      </c>
      <c r="B1474" s="1" t="s">
        <v>14</v>
      </c>
      <c r="C1474" s="1" t="s">
        <v>17</v>
      </c>
      <c r="D1474" s="9">
        <v>45142</v>
      </c>
      <c r="E1474" s="2">
        <v>29385.474766386804</v>
      </c>
      <c r="F1474" s="6">
        <v>24540</v>
      </c>
    </row>
    <row r="1475" spans="1:6" ht="20.25" customHeight="1" x14ac:dyDescent="0.25">
      <c r="A1475" s="1" t="s">
        <v>1</v>
      </c>
      <c r="B1475" s="1" t="s">
        <v>14</v>
      </c>
      <c r="C1475" s="1" t="s">
        <v>15</v>
      </c>
      <c r="D1475" s="9">
        <v>45140</v>
      </c>
      <c r="E1475" s="2">
        <v>23048.621729924584</v>
      </c>
      <c r="F1475" s="6">
        <v>19435</v>
      </c>
    </row>
    <row r="1476" spans="1:6" ht="20.25" customHeight="1" x14ac:dyDescent="0.25">
      <c r="A1476" s="1" t="s">
        <v>3</v>
      </c>
      <c r="B1476" s="1" t="s">
        <v>9</v>
      </c>
      <c r="C1476" s="1" t="s">
        <v>23</v>
      </c>
      <c r="D1476" s="9">
        <v>45140</v>
      </c>
      <c r="E1476" s="2">
        <v>39986.364419378871</v>
      </c>
      <c r="F1476" s="6">
        <v>30487</v>
      </c>
    </row>
    <row r="1477" spans="1:6" ht="20.25" customHeight="1" x14ac:dyDescent="0.25">
      <c r="A1477" s="1" t="s">
        <v>1</v>
      </c>
      <c r="B1477" s="1" t="s">
        <v>9</v>
      </c>
      <c r="C1477" s="1" t="s">
        <v>17</v>
      </c>
      <c r="D1477" s="9">
        <v>45139</v>
      </c>
      <c r="E1477" s="2">
        <v>26484.419621180285</v>
      </c>
      <c r="F1477" s="6">
        <v>21708</v>
      </c>
    </row>
    <row r="1478" spans="1:6" ht="20.25" customHeight="1" x14ac:dyDescent="0.25">
      <c r="A1478" s="1" t="s">
        <v>3</v>
      </c>
      <c r="B1478" s="1" t="s">
        <v>19</v>
      </c>
      <c r="C1478" s="1" t="s">
        <v>21</v>
      </c>
      <c r="D1478" s="9">
        <v>45139</v>
      </c>
      <c r="E1478" s="2">
        <v>30435.250623323376</v>
      </c>
      <c r="F1478" s="6">
        <v>25880</v>
      </c>
    </row>
    <row r="1479" spans="1:6" ht="20.25" customHeight="1" x14ac:dyDescent="0.25">
      <c r="A1479" s="1" t="s">
        <v>1</v>
      </c>
      <c r="B1479" s="1" t="s">
        <v>9</v>
      </c>
      <c r="C1479" s="1" t="s">
        <v>17</v>
      </c>
      <c r="D1479" s="9">
        <v>45139</v>
      </c>
      <c r="E1479" s="2">
        <v>24097.539363790525</v>
      </c>
      <c r="F1479" s="6">
        <v>20121</v>
      </c>
    </row>
    <row r="1480" spans="1:6" ht="20.25" customHeight="1" x14ac:dyDescent="0.25">
      <c r="A1480" s="1" t="s">
        <v>1</v>
      </c>
      <c r="B1480" s="1" t="s">
        <v>11</v>
      </c>
      <c r="C1480" s="1" t="s">
        <v>21</v>
      </c>
      <c r="D1480" s="9">
        <v>45136</v>
      </c>
      <c r="E1480" s="2">
        <v>44336.357095185114</v>
      </c>
      <c r="F1480" s="6">
        <v>35830</v>
      </c>
    </row>
    <row r="1481" spans="1:6" ht="20.25" customHeight="1" x14ac:dyDescent="0.25">
      <c r="A1481" s="1" t="s">
        <v>2</v>
      </c>
      <c r="B1481" s="1" t="s">
        <v>9</v>
      </c>
      <c r="C1481" s="1" t="s">
        <v>21</v>
      </c>
      <c r="D1481" s="9">
        <v>45135</v>
      </c>
      <c r="E1481" s="2">
        <v>33798.067281701253</v>
      </c>
      <c r="F1481" s="6">
        <v>27400</v>
      </c>
    </row>
    <row r="1482" spans="1:6" ht="20.25" customHeight="1" x14ac:dyDescent="0.25">
      <c r="A1482" s="1" t="s">
        <v>3</v>
      </c>
      <c r="B1482" s="1" t="s">
        <v>13</v>
      </c>
      <c r="C1482" s="1" t="s">
        <v>17</v>
      </c>
      <c r="D1482" s="9">
        <v>45135</v>
      </c>
      <c r="E1482" s="2">
        <v>20941.269478856062</v>
      </c>
      <c r="F1482" s="6">
        <v>18229</v>
      </c>
    </row>
    <row r="1483" spans="1:6" ht="20.25" customHeight="1" x14ac:dyDescent="0.25">
      <c r="A1483" s="1" t="s">
        <v>1</v>
      </c>
      <c r="B1483" s="1" t="s">
        <v>19</v>
      </c>
      <c r="C1483" s="1" t="s">
        <v>21</v>
      </c>
      <c r="D1483" s="9">
        <v>45135</v>
      </c>
      <c r="E1483" s="2">
        <v>43947.586960162109</v>
      </c>
      <c r="F1483" s="6">
        <v>36539</v>
      </c>
    </row>
    <row r="1484" spans="1:6" ht="20.25" customHeight="1" x14ac:dyDescent="0.25">
      <c r="A1484" s="1" t="s">
        <v>3</v>
      </c>
      <c r="B1484" s="1" t="s">
        <v>18</v>
      </c>
      <c r="C1484" s="1" t="s">
        <v>17</v>
      </c>
      <c r="D1484" s="9">
        <v>45135</v>
      </c>
      <c r="E1484" s="2">
        <v>36826.003970235441</v>
      </c>
      <c r="F1484" s="6">
        <v>29379</v>
      </c>
    </row>
    <row r="1485" spans="1:6" ht="20.25" customHeight="1" x14ac:dyDescent="0.25">
      <c r="A1485" s="1" t="s">
        <v>3</v>
      </c>
      <c r="B1485" s="1" t="s">
        <v>18</v>
      </c>
      <c r="C1485" s="1" t="s">
        <v>10</v>
      </c>
      <c r="D1485" s="9">
        <v>45135</v>
      </c>
      <c r="E1485" s="2">
        <v>47378.188788994368</v>
      </c>
      <c r="F1485" s="6">
        <v>36596</v>
      </c>
    </row>
    <row r="1486" spans="1:6" ht="20.25" customHeight="1" x14ac:dyDescent="0.25">
      <c r="A1486" s="1" t="s">
        <v>1</v>
      </c>
      <c r="B1486" s="1" t="s">
        <v>13</v>
      </c>
      <c r="C1486" s="1" t="s">
        <v>10</v>
      </c>
      <c r="D1486" s="9">
        <v>45134</v>
      </c>
      <c r="E1486" s="2">
        <v>26185.259996633118</v>
      </c>
      <c r="F1486" s="6">
        <v>21904</v>
      </c>
    </row>
    <row r="1487" spans="1:6" ht="20.25" customHeight="1" x14ac:dyDescent="0.25">
      <c r="A1487" s="1" t="s">
        <v>1</v>
      </c>
      <c r="B1487" s="1" t="s">
        <v>13</v>
      </c>
      <c r="C1487" s="1" t="s">
        <v>17</v>
      </c>
      <c r="D1487" s="9">
        <v>45134</v>
      </c>
      <c r="E1487" s="2">
        <v>40043.118769450448</v>
      </c>
      <c r="F1487" s="6">
        <v>31316</v>
      </c>
    </row>
    <row r="1488" spans="1:6" ht="20.25" customHeight="1" x14ac:dyDescent="0.25">
      <c r="A1488" s="1" t="s">
        <v>1</v>
      </c>
      <c r="B1488" s="1" t="s">
        <v>19</v>
      </c>
      <c r="C1488" s="1" t="s">
        <v>17</v>
      </c>
      <c r="D1488" s="9">
        <v>45134</v>
      </c>
      <c r="E1488" s="2">
        <v>43004.763029157984</v>
      </c>
      <c r="F1488" s="6">
        <v>32858</v>
      </c>
    </row>
    <row r="1489" spans="1:6" ht="20.25" customHeight="1" x14ac:dyDescent="0.25">
      <c r="A1489" s="1" t="s">
        <v>1</v>
      </c>
      <c r="B1489" s="1" t="s">
        <v>14</v>
      </c>
      <c r="C1489" s="1" t="s">
        <v>10</v>
      </c>
      <c r="D1489" s="9">
        <v>45134</v>
      </c>
      <c r="E1489" s="2">
        <v>22478.834383508034</v>
      </c>
      <c r="F1489" s="6">
        <v>19094</v>
      </c>
    </row>
    <row r="1490" spans="1:6" ht="20.25" customHeight="1" x14ac:dyDescent="0.25">
      <c r="A1490" s="1" t="s">
        <v>2</v>
      </c>
      <c r="B1490" s="1" t="s">
        <v>12</v>
      </c>
      <c r="C1490" s="1" t="s">
        <v>10</v>
      </c>
      <c r="D1490" s="9">
        <v>45134</v>
      </c>
      <c r="E1490" s="2">
        <v>38135.643043318007</v>
      </c>
      <c r="F1490" s="6">
        <v>29909</v>
      </c>
    </row>
    <row r="1491" spans="1:6" ht="20.25" customHeight="1" x14ac:dyDescent="0.25">
      <c r="A1491" s="1" t="s">
        <v>1</v>
      </c>
      <c r="B1491" s="1" t="s">
        <v>9</v>
      </c>
      <c r="C1491" s="1" t="s">
        <v>10</v>
      </c>
      <c r="D1491" s="9">
        <v>45133</v>
      </c>
      <c r="E1491" s="2">
        <v>29080.067854577785</v>
      </c>
      <c r="F1491" s="6">
        <v>24245</v>
      </c>
    </row>
    <row r="1492" spans="1:6" ht="20.25" customHeight="1" x14ac:dyDescent="0.25">
      <c r="A1492" s="1" t="s">
        <v>1</v>
      </c>
      <c r="B1492" s="1" t="s">
        <v>9</v>
      </c>
      <c r="C1492" s="1" t="s">
        <v>17</v>
      </c>
      <c r="D1492" s="9">
        <v>45133</v>
      </c>
      <c r="E1492" s="2">
        <v>30718.192181761751</v>
      </c>
      <c r="F1492" s="6">
        <v>24445</v>
      </c>
    </row>
    <row r="1493" spans="1:6" ht="20.25" customHeight="1" x14ac:dyDescent="0.25">
      <c r="A1493" s="1" t="s">
        <v>1</v>
      </c>
      <c r="B1493" s="1" t="s">
        <v>11</v>
      </c>
      <c r="C1493" s="1" t="s">
        <v>21</v>
      </c>
      <c r="D1493" s="9">
        <v>45132</v>
      </c>
      <c r="E1493" s="2">
        <v>41390.918792361947</v>
      </c>
      <c r="F1493" s="6">
        <v>35826</v>
      </c>
    </row>
    <row r="1494" spans="1:6" ht="20.25" customHeight="1" x14ac:dyDescent="0.25">
      <c r="A1494" s="1" t="s">
        <v>1</v>
      </c>
      <c r="B1494" s="1" t="s">
        <v>19</v>
      </c>
      <c r="C1494" s="1" t="s">
        <v>15</v>
      </c>
      <c r="D1494" s="9">
        <v>45132</v>
      </c>
      <c r="E1494" s="2">
        <v>34622.420479786604</v>
      </c>
      <c r="F1494" s="6">
        <v>29454</v>
      </c>
    </row>
    <row r="1495" spans="1:6" ht="20.25" customHeight="1" x14ac:dyDescent="0.25">
      <c r="A1495" s="1" t="s">
        <v>2</v>
      </c>
      <c r="B1495" s="1" t="s">
        <v>9</v>
      </c>
      <c r="C1495" s="1" t="s">
        <v>21</v>
      </c>
      <c r="D1495" s="9">
        <v>45131</v>
      </c>
      <c r="E1495" s="2">
        <v>32431.967971048223</v>
      </c>
      <c r="F1495" s="6">
        <v>27396</v>
      </c>
    </row>
    <row r="1496" spans="1:6" ht="20.25" customHeight="1" x14ac:dyDescent="0.25">
      <c r="A1496" s="1" t="s">
        <v>3</v>
      </c>
      <c r="B1496" s="1" t="s">
        <v>13</v>
      </c>
      <c r="C1496" s="1" t="s">
        <v>17</v>
      </c>
      <c r="D1496" s="9">
        <v>45131</v>
      </c>
      <c r="E1496" s="2">
        <v>21395.788527507255</v>
      </c>
      <c r="F1496" s="6">
        <v>18225</v>
      </c>
    </row>
    <row r="1497" spans="1:6" ht="20.25" customHeight="1" x14ac:dyDescent="0.25">
      <c r="A1497" s="1" t="s">
        <v>1</v>
      </c>
      <c r="B1497" s="1" t="s">
        <v>14</v>
      </c>
      <c r="C1497" s="1" t="s">
        <v>17</v>
      </c>
      <c r="D1497" s="9">
        <v>45131</v>
      </c>
      <c r="E1497" s="2">
        <v>20422.972101755742</v>
      </c>
      <c r="F1497" s="6">
        <v>17722</v>
      </c>
    </row>
    <row r="1498" spans="1:6" ht="20.25" customHeight="1" x14ac:dyDescent="0.25">
      <c r="A1498" s="1" t="s">
        <v>1</v>
      </c>
      <c r="B1498" s="1" t="s">
        <v>18</v>
      </c>
      <c r="C1498" s="1" t="s">
        <v>21</v>
      </c>
      <c r="D1498" s="9">
        <v>45131</v>
      </c>
      <c r="E1498" s="2">
        <v>34627.775837911628</v>
      </c>
      <c r="F1498" s="6">
        <v>29369</v>
      </c>
    </row>
    <row r="1499" spans="1:6" ht="20.25" customHeight="1" x14ac:dyDescent="0.25">
      <c r="A1499" s="1" t="s">
        <v>3</v>
      </c>
      <c r="B1499" s="1" t="s">
        <v>16</v>
      </c>
      <c r="C1499" s="1" t="s">
        <v>23</v>
      </c>
      <c r="D1499" s="9">
        <v>45131</v>
      </c>
      <c r="E1499" s="2">
        <v>37388.08567783008</v>
      </c>
      <c r="F1499" s="6">
        <v>30401</v>
      </c>
    </row>
    <row r="1500" spans="1:6" ht="20.25" customHeight="1" x14ac:dyDescent="0.25">
      <c r="A1500" s="1" t="s">
        <v>1</v>
      </c>
      <c r="B1500" s="1" t="s">
        <v>22</v>
      </c>
      <c r="C1500" s="1" t="s">
        <v>23</v>
      </c>
      <c r="D1500" s="9">
        <v>45131</v>
      </c>
      <c r="E1500" s="2">
        <v>35957.840895589165</v>
      </c>
      <c r="F1500" s="6">
        <v>26739</v>
      </c>
    </row>
    <row r="1501" spans="1:6" ht="20.25" customHeight="1" x14ac:dyDescent="0.25">
      <c r="A1501" s="1" t="s">
        <v>1</v>
      </c>
      <c r="B1501" s="1" t="s">
        <v>9</v>
      </c>
      <c r="C1501" s="1" t="s">
        <v>17</v>
      </c>
      <c r="D1501" s="9">
        <v>45131</v>
      </c>
      <c r="E1501" s="2">
        <v>20003.882348923507</v>
      </c>
      <c r="F1501" s="6">
        <v>16666</v>
      </c>
    </row>
    <row r="1502" spans="1:6" ht="20.25" customHeight="1" x14ac:dyDescent="0.25">
      <c r="A1502" s="1" t="s">
        <v>1</v>
      </c>
      <c r="B1502" s="1" t="s">
        <v>13</v>
      </c>
      <c r="C1502" s="1" t="s">
        <v>10</v>
      </c>
      <c r="D1502" s="9">
        <v>45130</v>
      </c>
      <c r="E1502" s="2">
        <v>26123.873499319503</v>
      </c>
      <c r="F1502" s="6">
        <v>21900</v>
      </c>
    </row>
    <row r="1503" spans="1:6" ht="20.25" customHeight="1" x14ac:dyDescent="0.25">
      <c r="A1503" s="1" t="s">
        <v>3</v>
      </c>
      <c r="B1503" s="1" t="s">
        <v>22</v>
      </c>
      <c r="C1503" s="1" t="s">
        <v>10</v>
      </c>
      <c r="D1503" s="9">
        <v>45130</v>
      </c>
      <c r="E1503" s="2">
        <v>30792.838447837457</v>
      </c>
      <c r="F1503" s="6">
        <v>25528</v>
      </c>
    </row>
    <row r="1504" spans="1:6" ht="20.25" customHeight="1" x14ac:dyDescent="0.25">
      <c r="A1504" s="1" t="s">
        <v>3</v>
      </c>
      <c r="B1504" s="1" t="s">
        <v>16</v>
      </c>
      <c r="C1504" s="1" t="s">
        <v>15</v>
      </c>
      <c r="D1504" s="9">
        <v>45128</v>
      </c>
      <c r="E1504" s="2">
        <v>23606.972358823012</v>
      </c>
      <c r="F1504" s="6">
        <v>18072</v>
      </c>
    </row>
    <row r="1505" spans="1:6" ht="20.25" customHeight="1" x14ac:dyDescent="0.25">
      <c r="A1505" s="1" t="s">
        <v>1</v>
      </c>
      <c r="B1505" s="1" t="s">
        <v>14</v>
      </c>
      <c r="C1505" s="1" t="s">
        <v>17</v>
      </c>
      <c r="D1505" s="9">
        <v>45127</v>
      </c>
      <c r="E1505" s="2">
        <v>20079.667827490681</v>
      </c>
      <c r="F1505" s="6">
        <v>17718</v>
      </c>
    </row>
    <row r="1506" spans="1:6" ht="20.25" customHeight="1" x14ac:dyDescent="0.25">
      <c r="A1506" s="1" t="s">
        <v>1</v>
      </c>
      <c r="B1506" s="1" t="s">
        <v>18</v>
      </c>
      <c r="C1506" s="1" t="s">
        <v>21</v>
      </c>
      <c r="D1506" s="9">
        <v>45127</v>
      </c>
      <c r="E1506" s="2">
        <v>33651.263780629073</v>
      </c>
      <c r="F1506" s="6">
        <v>29365</v>
      </c>
    </row>
    <row r="1507" spans="1:6" ht="20.25" customHeight="1" x14ac:dyDescent="0.25">
      <c r="A1507" s="1" t="s">
        <v>3</v>
      </c>
      <c r="B1507" s="1" t="s">
        <v>16</v>
      </c>
      <c r="C1507" s="1" t="s">
        <v>23</v>
      </c>
      <c r="D1507" s="9">
        <v>45127</v>
      </c>
      <c r="E1507" s="2">
        <v>35994.802686292802</v>
      </c>
      <c r="F1507" s="6">
        <v>30397</v>
      </c>
    </row>
    <row r="1508" spans="1:6" ht="20.25" customHeight="1" x14ac:dyDescent="0.25">
      <c r="A1508" s="1" t="s">
        <v>3</v>
      </c>
      <c r="B1508" s="1" t="s">
        <v>14</v>
      </c>
      <c r="C1508" s="1" t="s">
        <v>23</v>
      </c>
      <c r="D1508" s="9">
        <v>45127</v>
      </c>
      <c r="E1508" s="2">
        <v>37402.674345839783</v>
      </c>
      <c r="F1508" s="6">
        <v>28718</v>
      </c>
    </row>
    <row r="1509" spans="1:6" ht="20.25" customHeight="1" x14ac:dyDescent="0.25">
      <c r="A1509" s="1" t="s">
        <v>1</v>
      </c>
      <c r="B1509" s="1" t="s">
        <v>12</v>
      </c>
      <c r="C1509" s="1" t="s">
        <v>15</v>
      </c>
      <c r="D1509" s="9">
        <v>45127</v>
      </c>
      <c r="E1509" s="2">
        <v>35428.764562446631</v>
      </c>
      <c r="F1509" s="6">
        <v>26783</v>
      </c>
    </row>
    <row r="1510" spans="1:6" ht="20.25" customHeight="1" x14ac:dyDescent="0.25">
      <c r="A1510" s="1" t="s">
        <v>3</v>
      </c>
      <c r="B1510" s="1" t="s">
        <v>22</v>
      </c>
      <c r="C1510" s="1" t="s">
        <v>10</v>
      </c>
      <c r="D1510" s="9">
        <v>45126</v>
      </c>
      <c r="E1510" s="2">
        <v>29552.210367575342</v>
      </c>
      <c r="F1510" s="6">
        <v>25524</v>
      </c>
    </row>
    <row r="1511" spans="1:6" ht="20.25" customHeight="1" x14ac:dyDescent="0.25">
      <c r="A1511" s="1" t="s">
        <v>3</v>
      </c>
      <c r="B1511" s="1" t="s">
        <v>11</v>
      </c>
      <c r="C1511" s="1" t="s">
        <v>23</v>
      </c>
      <c r="D1511" s="9">
        <v>45126</v>
      </c>
      <c r="E1511" s="2">
        <v>30080.217923142096</v>
      </c>
      <c r="F1511" s="6">
        <v>24540</v>
      </c>
    </row>
    <row r="1512" spans="1:6" ht="20.25" customHeight="1" x14ac:dyDescent="0.25">
      <c r="A1512" s="1" t="s">
        <v>1</v>
      </c>
      <c r="B1512" s="1" t="s">
        <v>12</v>
      </c>
      <c r="C1512" s="1" t="s">
        <v>15</v>
      </c>
      <c r="D1512" s="9">
        <v>45125</v>
      </c>
      <c r="E1512" s="2">
        <v>38911.522926656573</v>
      </c>
      <c r="F1512" s="6">
        <v>31301</v>
      </c>
    </row>
    <row r="1513" spans="1:6" ht="20.25" customHeight="1" x14ac:dyDescent="0.25">
      <c r="A1513" s="1" t="s">
        <v>1</v>
      </c>
      <c r="B1513" s="1" t="s">
        <v>9</v>
      </c>
      <c r="C1513" s="1" t="s">
        <v>10</v>
      </c>
      <c r="D1513" s="9">
        <v>45125</v>
      </c>
      <c r="E1513" s="2">
        <v>39721.412910574712</v>
      </c>
      <c r="F1513" s="6">
        <v>34360</v>
      </c>
    </row>
    <row r="1514" spans="1:6" ht="20.25" customHeight="1" x14ac:dyDescent="0.25">
      <c r="A1514" s="1" t="s">
        <v>3</v>
      </c>
      <c r="B1514" s="1" t="s">
        <v>12</v>
      </c>
      <c r="C1514" s="1" t="s">
        <v>10</v>
      </c>
      <c r="D1514" s="9">
        <v>45123</v>
      </c>
      <c r="E1514" s="2">
        <v>34000.446360608905</v>
      </c>
      <c r="F1514" s="6">
        <v>29240</v>
      </c>
    </row>
    <row r="1515" spans="1:6" ht="20.25" customHeight="1" x14ac:dyDescent="0.25">
      <c r="A1515" s="1" t="s">
        <v>1</v>
      </c>
      <c r="B1515" s="1" t="s">
        <v>13</v>
      </c>
      <c r="C1515" s="1" t="s">
        <v>23</v>
      </c>
      <c r="D1515" s="9">
        <v>45123</v>
      </c>
      <c r="E1515" s="2">
        <v>44839.745003201679</v>
      </c>
      <c r="F1515" s="6">
        <v>39077</v>
      </c>
    </row>
    <row r="1516" spans="1:6" ht="20.25" customHeight="1" x14ac:dyDescent="0.25">
      <c r="A1516" s="1" t="s">
        <v>1</v>
      </c>
      <c r="B1516" s="1" t="s">
        <v>14</v>
      </c>
      <c r="C1516" s="1" t="s">
        <v>15</v>
      </c>
      <c r="D1516" s="9">
        <v>45123</v>
      </c>
      <c r="E1516" s="2">
        <v>35969.261922111829</v>
      </c>
      <c r="F1516" s="6">
        <v>30990</v>
      </c>
    </row>
    <row r="1517" spans="1:6" ht="20.25" customHeight="1" x14ac:dyDescent="0.25">
      <c r="A1517" s="1" t="s">
        <v>1</v>
      </c>
      <c r="B1517" s="1" t="s">
        <v>9</v>
      </c>
      <c r="C1517" s="1" t="s">
        <v>15</v>
      </c>
      <c r="D1517" s="9">
        <v>45122</v>
      </c>
      <c r="E1517" s="2">
        <v>30679.594771094209</v>
      </c>
      <c r="F1517" s="6">
        <v>26485</v>
      </c>
    </row>
    <row r="1518" spans="1:6" ht="20.25" customHeight="1" x14ac:dyDescent="0.25">
      <c r="A1518" s="1" t="s">
        <v>1</v>
      </c>
      <c r="B1518" s="1" t="s">
        <v>18</v>
      </c>
      <c r="C1518" s="1" t="s">
        <v>15</v>
      </c>
      <c r="D1518" s="9">
        <v>45121</v>
      </c>
      <c r="E1518" s="2">
        <v>24209.071021736883</v>
      </c>
      <c r="F1518" s="6">
        <v>19155</v>
      </c>
    </row>
    <row r="1519" spans="1:6" ht="20.25" customHeight="1" x14ac:dyDescent="0.25">
      <c r="A1519" s="1" t="s">
        <v>1</v>
      </c>
      <c r="B1519" s="1" t="s">
        <v>14</v>
      </c>
      <c r="C1519" s="1" t="s">
        <v>17</v>
      </c>
      <c r="D1519" s="9">
        <v>45121</v>
      </c>
      <c r="E1519" s="2">
        <v>22560.051957210835</v>
      </c>
      <c r="F1519" s="6">
        <v>16934</v>
      </c>
    </row>
    <row r="1520" spans="1:6" ht="20.25" customHeight="1" x14ac:dyDescent="0.25">
      <c r="A1520" s="1" t="s">
        <v>1</v>
      </c>
      <c r="B1520" s="1" t="s">
        <v>20</v>
      </c>
      <c r="C1520" s="1" t="s">
        <v>17</v>
      </c>
      <c r="D1520" s="9">
        <v>45121</v>
      </c>
      <c r="E1520" s="2">
        <v>37844.999383530681</v>
      </c>
      <c r="F1520" s="6">
        <v>30924</v>
      </c>
    </row>
    <row r="1521" spans="1:6" ht="20.25" customHeight="1" x14ac:dyDescent="0.25">
      <c r="A1521" s="1" t="s">
        <v>1</v>
      </c>
      <c r="B1521" s="1" t="s">
        <v>20</v>
      </c>
      <c r="C1521" s="1" t="s">
        <v>21</v>
      </c>
      <c r="D1521" s="9">
        <v>45121</v>
      </c>
      <c r="E1521" s="2">
        <v>24703.540896577637</v>
      </c>
      <c r="F1521" s="6">
        <v>19389</v>
      </c>
    </row>
    <row r="1522" spans="1:6" ht="20.25" customHeight="1" x14ac:dyDescent="0.25">
      <c r="A1522" s="1" t="s">
        <v>1</v>
      </c>
      <c r="B1522" s="1" t="s">
        <v>11</v>
      </c>
      <c r="C1522" s="1" t="s">
        <v>15</v>
      </c>
      <c r="D1522" s="9">
        <v>45121</v>
      </c>
      <c r="E1522" s="2">
        <v>28714.428516294287</v>
      </c>
      <c r="F1522" s="6">
        <v>24496</v>
      </c>
    </row>
    <row r="1523" spans="1:6" ht="20.25" customHeight="1" x14ac:dyDescent="0.25">
      <c r="A1523" s="1" t="s">
        <v>1</v>
      </c>
      <c r="B1523" s="1" t="s">
        <v>18</v>
      </c>
      <c r="C1523" s="1" t="s">
        <v>15</v>
      </c>
      <c r="D1523" s="9">
        <v>45121</v>
      </c>
      <c r="E1523" s="2">
        <v>33644.50956646166</v>
      </c>
      <c r="F1523" s="6">
        <v>27133</v>
      </c>
    </row>
    <row r="1524" spans="1:6" ht="20.25" customHeight="1" x14ac:dyDescent="0.25">
      <c r="A1524" s="1" t="s">
        <v>1</v>
      </c>
      <c r="B1524" s="1" t="s">
        <v>16</v>
      </c>
      <c r="C1524" s="1" t="s">
        <v>15</v>
      </c>
      <c r="D1524" s="9">
        <v>45121</v>
      </c>
      <c r="E1524" s="2">
        <v>29806.520405144394</v>
      </c>
      <c r="F1524" s="6">
        <v>23706</v>
      </c>
    </row>
    <row r="1525" spans="1:6" ht="20.25" customHeight="1" x14ac:dyDescent="0.25">
      <c r="A1525" s="1" t="s">
        <v>1</v>
      </c>
      <c r="B1525" s="1" t="s">
        <v>12</v>
      </c>
      <c r="C1525" s="1" t="s">
        <v>21</v>
      </c>
      <c r="D1525" s="9">
        <v>45121</v>
      </c>
      <c r="E1525" s="2">
        <v>27938.01688352587</v>
      </c>
      <c r="F1525" s="6">
        <v>21354</v>
      </c>
    </row>
    <row r="1526" spans="1:6" ht="20.25" customHeight="1" x14ac:dyDescent="0.25">
      <c r="A1526" s="1" t="s">
        <v>3</v>
      </c>
      <c r="B1526" s="1" t="s">
        <v>11</v>
      </c>
      <c r="C1526" s="1" t="s">
        <v>10</v>
      </c>
      <c r="D1526" s="9">
        <v>45121</v>
      </c>
      <c r="E1526" s="2">
        <v>20628.151386599468</v>
      </c>
      <c r="F1526" s="6">
        <v>16132</v>
      </c>
    </row>
    <row r="1527" spans="1:6" ht="20.25" customHeight="1" x14ac:dyDescent="0.25">
      <c r="A1527" s="1" t="s">
        <v>1</v>
      </c>
      <c r="B1527" s="1" t="s">
        <v>12</v>
      </c>
      <c r="C1527" s="1" t="s">
        <v>10</v>
      </c>
      <c r="D1527" s="9">
        <v>45120</v>
      </c>
      <c r="E1527" s="2">
        <v>36576.432834340929</v>
      </c>
      <c r="F1527" s="6">
        <v>30233</v>
      </c>
    </row>
    <row r="1528" spans="1:6" ht="20.25" customHeight="1" x14ac:dyDescent="0.25">
      <c r="A1528" s="1" t="s">
        <v>1</v>
      </c>
      <c r="B1528" s="1" t="s">
        <v>13</v>
      </c>
      <c r="C1528" s="1" t="s">
        <v>21</v>
      </c>
      <c r="D1528" s="9">
        <v>45120</v>
      </c>
      <c r="E1528" s="2">
        <v>44534.382089967527</v>
      </c>
      <c r="F1528" s="6">
        <v>35221</v>
      </c>
    </row>
    <row r="1529" spans="1:6" ht="20.25" customHeight="1" x14ac:dyDescent="0.25">
      <c r="A1529" s="1" t="s">
        <v>1</v>
      </c>
      <c r="B1529" s="1" t="s">
        <v>13</v>
      </c>
      <c r="C1529" s="1" t="s">
        <v>17</v>
      </c>
      <c r="D1529" s="9">
        <v>45120</v>
      </c>
      <c r="E1529" s="2">
        <v>34323.257615055933</v>
      </c>
      <c r="F1529" s="6">
        <v>28644</v>
      </c>
    </row>
    <row r="1530" spans="1:6" ht="20.25" customHeight="1" x14ac:dyDescent="0.25">
      <c r="A1530" s="1" t="s">
        <v>1</v>
      </c>
      <c r="B1530" s="1" t="s">
        <v>13</v>
      </c>
      <c r="C1530" s="1" t="s">
        <v>15</v>
      </c>
      <c r="D1530" s="9">
        <v>45120</v>
      </c>
      <c r="E1530" s="2">
        <v>35882.06765644694</v>
      </c>
      <c r="F1530" s="6">
        <v>28393</v>
      </c>
    </row>
    <row r="1531" spans="1:6" ht="20.25" customHeight="1" x14ac:dyDescent="0.25">
      <c r="A1531" s="1" t="s">
        <v>1</v>
      </c>
      <c r="B1531" s="1" t="s">
        <v>13</v>
      </c>
      <c r="C1531" s="1" t="s">
        <v>10</v>
      </c>
      <c r="D1531" s="9">
        <v>45120</v>
      </c>
      <c r="E1531" s="2">
        <v>48465.590588178842</v>
      </c>
      <c r="F1531" s="6">
        <v>36792</v>
      </c>
    </row>
    <row r="1532" spans="1:6" ht="20.25" customHeight="1" x14ac:dyDescent="0.25">
      <c r="A1532" s="1" t="s">
        <v>1</v>
      </c>
      <c r="B1532" s="1" t="s">
        <v>19</v>
      </c>
      <c r="C1532" s="1" t="s">
        <v>15</v>
      </c>
      <c r="D1532" s="9">
        <v>45120</v>
      </c>
      <c r="E1532" s="2">
        <v>37542.77892321055</v>
      </c>
      <c r="F1532" s="6">
        <v>28945</v>
      </c>
    </row>
    <row r="1533" spans="1:6" ht="20.25" customHeight="1" x14ac:dyDescent="0.25">
      <c r="A1533" s="1" t="s">
        <v>1</v>
      </c>
      <c r="B1533" s="1" t="s">
        <v>12</v>
      </c>
      <c r="C1533" s="1" t="s">
        <v>21</v>
      </c>
      <c r="D1533" s="9">
        <v>45120</v>
      </c>
      <c r="E1533" s="2">
        <v>41867.366932575896</v>
      </c>
      <c r="F1533" s="6">
        <v>33197</v>
      </c>
    </row>
    <row r="1534" spans="1:6" ht="20.25" customHeight="1" x14ac:dyDescent="0.25">
      <c r="A1534" s="1" t="s">
        <v>2</v>
      </c>
      <c r="B1534" s="1" t="s">
        <v>11</v>
      </c>
      <c r="C1534" s="1" t="s">
        <v>17</v>
      </c>
      <c r="D1534" s="9">
        <v>45120</v>
      </c>
      <c r="E1534" s="2">
        <v>30369.721850984195</v>
      </c>
      <c r="F1534" s="6">
        <v>23793</v>
      </c>
    </row>
    <row r="1535" spans="1:6" ht="20.25" customHeight="1" x14ac:dyDescent="0.25">
      <c r="A1535" s="1" t="s">
        <v>1</v>
      </c>
      <c r="B1535" s="1" t="s">
        <v>12</v>
      </c>
      <c r="C1535" s="1" t="s">
        <v>15</v>
      </c>
      <c r="D1535" s="9">
        <v>45120</v>
      </c>
      <c r="E1535" s="2">
        <v>23276.49258194496</v>
      </c>
      <c r="F1535" s="6">
        <v>19409</v>
      </c>
    </row>
    <row r="1536" spans="1:6" ht="20.25" customHeight="1" x14ac:dyDescent="0.25">
      <c r="A1536" s="1" t="s">
        <v>3</v>
      </c>
      <c r="B1536" s="1" t="s">
        <v>12</v>
      </c>
      <c r="C1536" s="1" t="s">
        <v>10</v>
      </c>
      <c r="D1536" s="9">
        <v>45119</v>
      </c>
      <c r="E1536" s="2">
        <v>33375.654364282549</v>
      </c>
      <c r="F1536" s="6">
        <v>29236</v>
      </c>
    </row>
    <row r="1537" spans="1:6" ht="20.25" customHeight="1" x14ac:dyDescent="0.25">
      <c r="A1537" s="1" t="s">
        <v>1</v>
      </c>
      <c r="B1537" s="1" t="s">
        <v>13</v>
      </c>
      <c r="C1537" s="1" t="s">
        <v>17</v>
      </c>
      <c r="D1537" s="9">
        <v>45119</v>
      </c>
      <c r="E1537" s="2">
        <v>41030.979074854316</v>
      </c>
      <c r="F1537" s="6">
        <v>34935</v>
      </c>
    </row>
    <row r="1538" spans="1:6" ht="20.25" customHeight="1" x14ac:dyDescent="0.25">
      <c r="A1538" s="1" t="s">
        <v>1</v>
      </c>
      <c r="B1538" s="1" t="s">
        <v>19</v>
      </c>
      <c r="C1538" s="1" t="s">
        <v>23</v>
      </c>
      <c r="D1538" s="9">
        <v>45119</v>
      </c>
      <c r="E1538" s="2">
        <v>45077.500697236159</v>
      </c>
      <c r="F1538" s="6">
        <v>36924</v>
      </c>
    </row>
    <row r="1539" spans="1:6" ht="20.25" customHeight="1" x14ac:dyDescent="0.25">
      <c r="A1539" s="1" t="s">
        <v>3</v>
      </c>
      <c r="B1539" s="1" t="s">
        <v>22</v>
      </c>
      <c r="C1539" s="1" t="s">
        <v>10</v>
      </c>
      <c r="D1539" s="9">
        <v>45119</v>
      </c>
      <c r="E1539" s="2">
        <v>23326.696379755685</v>
      </c>
      <c r="F1539" s="6">
        <v>18214</v>
      </c>
    </row>
    <row r="1540" spans="1:6" ht="20.25" customHeight="1" x14ac:dyDescent="0.25">
      <c r="A1540" s="1" t="s">
        <v>1</v>
      </c>
      <c r="B1540" s="1" t="s">
        <v>9</v>
      </c>
      <c r="C1540" s="1" t="s">
        <v>15</v>
      </c>
      <c r="D1540" s="9">
        <v>45118</v>
      </c>
      <c r="E1540" s="2">
        <v>32175.388046181306</v>
      </c>
      <c r="F1540" s="6">
        <v>26481</v>
      </c>
    </row>
    <row r="1541" spans="1:6" ht="20.25" customHeight="1" x14ac:dyDescent="0.25">
      <c r="A1541" s="1" t="s">
        <v>1</v>
      </c>
      <c r="B1541" s="1" t="s">
        <v>18</v>
      </c>
      <c r="C1541" s="1" t="s">
        <v>23</v>
      </c>
      <c r="D1541" s="9">
        <v>45118</v>
      </c>
      <c r="E1541" s="2">
        <v>19279.724250608644</v>
      </c>
      <c r="F1541" s="6">
        <v>15340</v>
      </c>
    </row>
    <row r="1542" spans="1:6" ht="20.25" customHeight="1" x14ac:dyDescent="0.25">
      <c r="A1542" s="1" t="s">
        <v>1</v>
      </c>
      <c r="B1542" s="1" t="s">
        <v>20</v>
      </c>
      <c r="C1542" s="1" t="s">
        <v>23</v>
      </c>
      <c r="D1542" s="9">
        <v>45117</v>
      </c>
      <c r="E1542" s="2">
        <v>32942.942108577758</v>
      </c>
      <c r="F1542" s="6">
        <v>28865</v>
      </c>
    </row>
    <row r="1543" spans="1:6" ht="20.25" customHeight="1" x14ac:dyDescent="0.25">
      <c r="A1543" s="1" t="s">
        <v>3</v>
      </c>
      <c r="B1543" s="1" t="s">
        <v>18</v>
      </c>
      <c r="C1543" s="1" t="s">
        <v>23</v>
      </c>
      <c r="D1543" s="9">
        <v>45117</v>
      </c>
      <c r="E1543" s="2">
        <v>35274.627945631939</v>
      </c>
      <c r="F1543" s="6">
        <v>30342</v>
      </c>
    </row>
    <row r="1544" spans="1:6" ht="20.25" customHeight="1" x14ac:dyDescent="0.25">
      <c r="A1544" s="1" t="s">
        <v>3</v>
      </c>
      <c r="B1544" s="1" t="s">
        <v>20</v>
      </c>
      <c r="C1544" s="1" t="s">
        <v>21</v>
      </c>
      <c r="D1544" s="9">
        <v>45116</v>
      </c>
      <c r="E1544" s="2">
        <v>38378.577782072796</v>
      </c>
      <c r="F1544" s="6">
        <v>31301</v>
      </c>
    </row>
    <row r="1545" spans="1:6" ht="20.25" customHeight="1" x14ac:dyDescent="0.25">
      <c r="A1545" s="1" t="s">
        <v>3</v>
      </c>
      <c r="B1545" s="1" t="s">
        <v>9</v>
      </c>
      <c r="C1545" s="1" t="s">
        <v>17</v>
      </c>
      <c r="D1545" s="9">
        <v>45116</v>
      </c>
      <c r="E1545" s="2">
        <v>28570.991095054029</v>
      </c>
      <c r="F1545" s="6">
        <v>24068</v>
      </c>
    </row>
    <row r="1546" spans="1:6" ht="20.25" customHeight="1" x14ac:dyDescent="0.25">
      <c r="A1546" s="1" t="s">
        <v>3</v>
      </c>
      <c r="B1546" s="1" t="s">
        <v>20</v>
      </c>
      <c r="C1546" s="1" t="s">
        <v>10</v>
      </c>
      <c r="D1546" s="9">
        <v>45115</v>
      </c>
      <c r="E1546" s="2">
        <v>33986.90763418084</v>
      </c>
      <c r="F1546" s="6">
        <v>25608</v>
      </c>
    </row>
    <row r="1547" spans="1:6" ht="20.25" customHeight="1" x14ac:dyDescent="0.25">
      <c r="A1547" s="1" t="s">
        <v>1</v>
      </c>
      <c r="B1547" s="1" t="s">
        <v>16</v>
      </c>
      <c r="C1547" s="1" t="s">
        <v>10</v>
      </c>
      <c r="D1547" s="9">
        <v>45114</v>
      </c>
      <c r="E1547" s="2">
        <v>45520.347248920814</v>
      </c>
      <c r="F1547" s="6">
        <v>38362</v>
      </c>
    </row>
    <row r="1548" spans="1:6" ht="20.25" customHeight="1" x14ac:dyDescent="0.25">
      <c r="A1548" s="1" t="s">
        <v>1</v>
      </c>
      <c r="B1548" s="1" t="s">
        <v>13</v>
      </c>
      <c r="C1548" s="1" t="s">
        <v>17</v>
      </c>
      <c r="D1548" s="9">
        <v>45114</v>
      </c>
      <c r="E1548" s="2">
        <v>46581.812399994727</v>
      </c>
      <c r="F1548" s="6">
        <v>37101</v>
      </c>
    </row>
    <row r="1549" spans="1:6" ht="20.25" customHeight="1" x14ac:dyDescent="0.25">
      <c r="A1549" s="1" t="s">
        <v>1</v>
      </c>
      <c r="B1549" s="1" t="s">
        <v>14</v>
      </c>
      <c r="C1549" s="1" t="s">
        <v>23</v>
      </c>
      <c r="D1549" s="9">
        <v>45114</v>
      </c>
      <c r="E1549" s="2">
        <v>21411.618533341953</v>
      </c>
      <c r="F1549" s="6">
        <v>17297</v>
      </c>
    </row>
    <row r="1550" spans="1:6" ht="20.25" customHeight="1" x14ac:dyDescent="0.25">
      <c r="A1550" s="1" t="s">
        <v>1</v>
      </c>
      <c r="B1550" s="1" t="s">
        <v>20</v>
      </c>
      <c r="C1550" s="1" t="s">
        <v>21</v>
      </c>
      <c r="D1550" s="9">
        <v>45114</v>
      </c>
      <c r="E1550" s="2">
        <v>42443.104529510878</v>
      </c>
      <c r="F1550" s="6">
        <v>33388</v>
      </c>
    </row>
    <row r="1551" spans="1:6" ht="20.25" customHeight="1" x14ac:dyDescent="0.25">
      <c r="A1551" s="1" t="s">
        <v>1</v>
      </c>
      <c r="B1551" s="1" t="s">
        <v>18</v>
      </c>
      <c r="C1551" s="1" t="s">
        <v>21</v>
      </c>
      <c r="D1551" s="9">
        <v>45114</v>
      </c>
      <c r="E1551" s="2">
        <v>24414.430438609921</v>
      </c>
      <c r="F1551" s="6">
        <v>19833</v>
      </c>
    </row>
    <row r="1552" spans="1:6" ht="20.25" customHeight="1" x14ac:dyDescent="0.25">
      <c r="A1552" s="1" t="s">
        <v>1</v>
      </c>
      <c r="B1552" s="1" t="s">
        <v>16</v>
      </c>
      <c r="C1552" s="1" t="s">
        <v>23</v>
      </c>
      <c r="D1552" s="9">
        <v>45114</v>
      </c>
      <c r="E1552" s="2">
        <v>33422.75809890173</v>
      </c>
      <c r="F1552" s="6">
        <v>26272</v>
      </c>
    </row>
    <row r="1553" spans="1:6" ht="20.25" customHeight="1" x14ac:dyDescent="0.25">
      <c r="A1553" s="1" t="s">
        <v>1</v>
      </c>
      <c r="B1553" s="1" t="s">
        <v>16</v>
      </c>
      <c r="C1553" s="1" t="s">
        <v>17</v>
      </c>
      <c r="D1553" s="9">
        <v>45114</v>
      </c>
      <c r="E1553" s="2">
        <v>27630.134693523447</v>
      </c>
      <c r="F1553" s="6">
        <v>21519</v>
      </c>
    </row>
    <row r="1554" spans="1:6" ht="20.25" customHeight="1" x14ac:dyDescent="0.25">
      <c r="A1554" s="1" t="s">
        <v>1</v>
      </c>
      <c r="B1554" s="1" t="s">
        <v>9</v>
      </c>
      <c r="C1554" s="1" t="s">
        <v>21</v>
      </c>
      <c r="D1554" s="9">
        <v>45114</v>
      </c>
      <c r="E1554" s="2">
        <v>25732.450793573473</v>
      </c>
      <c r="F1554" s="6">
        <v>20845</v>
      </c>
    </row>
    <row r="1555" spans="1:6" ht="20.25" customHeight="1" x14ac:dyDescent="0.25">
      <c r="A1555" s="1" t="s">
        <v>3</v>
      </c>
      <c r="B1555" s="1" t="s">
        <v>18</v>
      </c>
      <c r="C1555" s="1" t="s">
        <v>21</v>
      </c>
      <c r="D1555" s="9">
        <v>45114</v>
      </c>
      <c r="E1555" s="2">
        <v>23376.020666935761</v>
      </c>
      <c r="F1555" s="6">
        <v>17596</v>
      </c>
    </row>
    <row r="1556" spans="1:6" ht="20.25" customHeight="1" x14ac:dyDescent="0.25">
      <c r="A1556" s="1" t="s">
        <v>1</v>
      </c>
      <c r="B1556" s="1" t="s">
        <v>20</v>
      </c>
      <c r="C1556" s="1" t="s">
        <v>23</v>
      </c>
      <c r="D1556" s="9">
        <v>45113</v>
      </c>
      <c r="E1556" s="2">
        <v>35902.792046235365</v>
      </c>
      <c r="F1556" s="6">
        <v>28861</v>
      </c>
    </row>
    <row r="1557" spans="1:6" ht="20.25" customHeight="1" x14ac:dyDescent="0.25">
      <c r="A1557" s="1" t="s">
        <v>3</v>
      </c>
      <c r="B1557" s="1" t="s">
        <v>18</v>
      </c>
      <c r="C1557" s="1" t="s">
        <v>23</v>
      </c>
      <c r="D1557" s="9">
        <v>45113</v>
      </c>
      <c r="E1557" s="2">
        <v>35795.857200995233</v>
      </c>
      <c r="F1557" s="6">
        <v>30338</v>
      </c>
    </row>
    <row r="1558" spans="1:6" ht="20.25" customHeight="1" x14ac:dyDescent="0.25">
      <c r="A1558" s="1" t="s">
        <v>1</v>
      </c>
      <c r="B1558" s="1" t="s">
        <v>11</v>
      </c>
      <c r="C1558" s="1" t="s">
        <v>21</v>
      </c>
      <c r="D1558" s="9">
        <v>45113</v>
      </c>
      <c r="E1558" s="2">
        <v>45317.512786090956</v>
      </c>
      <c r="F1558" s="6">
        <v>34811</v>
      </c>
    </row>
    <row r="1559" spans="1:6" ht="20.25" customHeight="1" x14ac:dyDescent="0.25">
      <c r="A1559" s="1" t="s">
        <v>2</v>
      </c>
      <c r="B1559" s="1" t="s">
        <v>14</v>
      </c>
      <c r="C1559" s="1" t="s">
        <v>17</v>
      </c>
      <c r="D1559" s="9">
        <v>45113</v>
      </c>
      <c r="E1559" s="2">
        <v>44885.823364048265</v>
      </c>
      <c r="F1559" s="6">
        <v>36727</v>
      </c>
    </row>
    <row r="1560" spans="1:6" ht="20.25" customHeight="1" x14ac:dyDescent="0.25">
      <c r="A1560" s="1" t="s">
        <v>1</v>
      </c>
      <c r="B1560" s="1" t="s">
        <v>19</v>
      </c>
      <c r="C1560" s="1" t="s">
        <v>21</v>
      </c>
      <c r="D1560" s="9">
        <v>45113</v>
      </c>
      <c r="E1560" s="2">
        <v>31461.421779047567</v>
      </c>
      <c r="F1560" s="6">
        <v>24242</v>
      </c>
    </row>
    <row r="1561" spans="1:6" ht="20.25" customHeight="1" x14ac:dyDescent="0.25">
      <c r="A1561" s="1" t="s">
        <v>1</v>
      </c>
      <c r="B1561" s="1" t="s">
        <v>22</v>
      </c>
      <c r="C1561" s="1" t="s">
        <v>10</v>
      </c>
      <c r="D1561" s="9">
        <v>45113</v>
      </c>
      <c r="E1561" s="2">
        <v>36270.162455866324</v>
      </c>
      <c r="F1561" s="6">
        <v>29084</v>
      </c>
    </row>
    <row r="1562" spans="1:6" ht="20.25" customHeight="1" x14ac:dyDescent="0.25">
      <c r="A1562" s="1" t="s">
        <v>2</v>
      </c>
      <c r="B1562" s="1" t="s">
        <v>22</v>
      </c>
      <c r="C1562" s="1" t="s">
        <v>21</v>
      </c>
      <c r="D1562" s="9">
        <v>45113</v>
      </c>
      <c r="E1562" s="2">
        <v>25379.76530897438</v>
      </c>
      <c r="F1562" s="6">
        <v>19539</v>
      </c>
    </row>
    <row r="1563" spans="1:6" ht="20.25" customHeight="1" x14ac:dyDescent="0.25">
      <c r="A1563" s="1" t="s">
        <v>3</v>
      </c>
      <c r="B1563" s="1" t="s">
        <v>20</v>
      </c>
      <c r="C1563" s="1" t="s">
        <v>21</v>
      </c>
      <c r="D1563" s="9">
        <v>45112</v>
      </c>
      <c r="E1563" s="2">
        <v>35499.337168791004</v>
      </c>
      <c r="F1563" s="6">
        <v>31297</v>
      </c>
    </row>
    <row r="1564" spans="1:6" ht="20.25" customHeight="1" x14ac:dyDescent="0.25">
      <c r="A1564" s="1" t="s">
        <v>3</v>
      </c>
      <c r="B1564" s="1" t="s">
        <v>9</v>
      </c>
      <c r="C1564" s="1" t="s">
        <v>17</v>
      </c>
      <c r="D1564" s="9">
        <v>45112</v>
      </c>
      <c r="E1564" s="2">
        <v>27915.718831388531</v>
      </c>
      <c r="F1564" s="6">
        <v>24064</v>
      </c>
    </row>
    <row r="1565" spans="1:6" ht="20.25" customHeight="1" x14ac:dyDescent="0.25">
      <c r="A1565" s="1" t="s">
        <v>1</v>
      </c>
      <c r="B1565" s="1" t="s">
        <v>18</v>
      </c>
      <c r="C1565" s="1" t="s">
        <v>23</v>
      </c>
      <c r="D1565" s="9">
        <v>45112</v>
      </c>
      <c r="E1565" s="2">
        <v>23833.580521855041</v>
      </c>
      <c r="F1565" s="6">
        <v>18500</v>
      </c>
    </row>
    <row r="1566" spans="1:6" ht="20.25" customHeight="1" x14ac:dyDescent="0.25">
      <c r="A1566" s="1" t="s">
        <v>3</v>
      </c>
      <c r="B1566" s="1" t="s">
        <v>13</v>
      </c>
      <c r="C1566" s="1" t="s">
        <v>17</v>
      </c>
      <c r="D1566" s="9">
        <v>45112</v>
      </c>
      <c r="E1566" s="2">
        <v>39485.407614972275</v>
      </c>
      <c r="F1566" s="6">
        <v>32781</v>
      </c>
    </row>
    <row r="1567" spans="1:6" ht="20.25" customHeight="1" x14ac:dyDescent="0.25">
      <c r="A1567" s="1" t="s">
        <v>1</v>
      </c>
      <c r="B1567" s="1" t="s">
        <v>19</v>
      </c>
      <c r="C1567" s="1" t="s">
        <v>17</v>
      </c>
      <c r="D1567" s="9">
        <v>45112</v>
      </c>
      <c r="E1567" s="2">
        <v>45941.560335280483</v>
      </c>
      <c r="F1567" s="6">
        <v>37139</v>
      </c>
    </row>
    <row r="1568" spans="1:6" ht="20.25" customHeight="1" x14ac:dyDescent="0.25">
      <c r="A1568" s="1" t="s">
        <v>1</v>
      </c>
      <c r="B1568" s="1" t="s">
        <v>9</v>
      </c>
      <c r="C1568" s="1" t="s">
        <v>17</v>
      </c>
      <c r="D1568" s="9">
        <v>45112</v>
      </c>
      <c r="E1568" s="2">
        <v>37930.297735056796</v>
      </c>
      <c r="F1568" s="6">
        <v>30667</v>
      </c>
    </row>
    <row r="1569" spans="1:6" ht="20.25" customHeight="1" x14ac:dyDescent="0.25">
      <c r="A1569" s="1" t="s">
        <v>1</v>
      </c>
      <c r="B1569" s="1" t="s">
        <v>22</v>
      </c>
      <c r="C1569" s="1" t="s">
        <v>21</v>
      </c>
      <c r="D1569" s="9">
        <v>45111</v>
      </c>
      <c r="E1569" s="2">
        <v>23889.080835438574</v>
      </c>
      <c r="F1569" s="6">
        <v>18562</v>
      </c>
    </row>
    <row r="1570" spans="1:6" ht="20.25" customHeight="1" x14ac:dyDescent="0.25">
      <c r="A1570" s="1" t="s">
        <v>3</v>
      </c>
      <c r="B1570" s="1" t="s">
        <v>12</v>
      </c>
      <c r="C1570" s="1" t="s">
        <v>21</v>
      </c>
      <c r="D1570" s="9">
        <v>45111</v>
      </c>
      <c r="E1570" s="2">
        <v>21488.266292554566</v>
      </c>
      <c r="F1570" s="6">
        <v>16857</v>
      </c>
    </row>
    <row r="1571" spans="1:6" ht="20.25" customHeight="1" x14ac:dyDescent="0.25">
      <c r="A1571" s="1" t="s">
        <v>1</v>
      </c>
      <c r="B1571" s="1" t="s">
        <v>16</v>
      </c>
      <c r="C1571" s="1" t="s">
        <v>23</v>
      </c>
      <c r="D1571" s="9">
        <v>45110</v>
      </c>
      <c r="E1571" s="2">
        <v>26325.046584272823</v>
      </c>
      <c r="F1571" s="6">
        <v>20022</v>
      </c>
    </row>
    <row r="1572" spans="1:6" ht="20.25" customHeight="1" x14ac:dyDescent="0.25">
      <c r="A1572" s="1" t="s">
        <v>1</v>
      </c>
      <c r="B1572" s="1" t="s">
        <v>16</v>
      </c>
      <c r="C1572" s="1" t="s">
        <v>17</v>
      </c>
      <c r="D1572" s="9">
        <v>45107</v>
      </c>
      <c r="E1572" s="2">
        <v>28232.671873291736</v>
      </c>
      <c r="F1572" s="6">
        <v>23343</v>
      </c>
    </row>
    <row r="1573" spans="1:6" ht="20.25" customHeight="1" x14ac:dyDescent="0.25">
      <c r="A1573" s="1" t="s">
        <v>1</v>
      </c>
      <c r="B1573" s="1" t="s">
        <v>11</v>
      </c>
      <c r="C1573" s="1" t="s">
        <v>15</v>
      </c>
      <c r="D1573" s="9">
        <v>45105</v>
      </c>
      <c r="E1573" s="2">
        <v>32942.309702590079</v>
      </c>
      <c r="F1573" s="6">
        <v>25678</v>
      </c>
    </row>
    <row r="1574" spans="1:6" ht="20.25" customHeight="1" x14ac:dyDescent="0.25">
      <c r="A1574" s="1" t="s">
        <v>1</v>
      </c>
      <c r="B1574" s="1" t="s">
        <v>18</v>
      </c>
      <c r="C1574" s="1" t="s">
        <v>17</v>
      </c>
      <c r="D1574" s="9">
        <v>45105</v>
      </c>
      <c r="E1574" s="2">
        <v>43124.494462964736</v>
      </c>
      <c r="F1574" s="6">
        <v>35375</v>
      </c>
    </row>
    <row r="1575" spans="1:6" ht="20.25" customHeight="1" x14ac:dyDescent="0.25">
      <c r="A1575" s="1" t="s">
        <v>1</v>
      </c>
      <c r="B1575" s="1" t="s">
        <v>12</v>
      </c>
      <c r="C1575" s="1" t="s">
        <v>17</v>
      </c>
      <c r="D1575" s="9">
        <v>45104</v>
      </c>
      <c r="E1575" s="2">
        <v>41767.518122826681</v>
      </c>
      <c r="F1575" s="6">
        <v>33742</v>
      </c>
    </row>
    <row r="1576" spans="1:6" ht="20.25" customHeight="1" x14ac:dyDescent="0.25">
      <c r="A1576" s="1" t="s">
        <v>1</v>
      </c>
      <c r="B1576" s="1" t="s">
        <v>13</v>
      </c>
      <c r="C1576" s="1" t="s">
        <v>10</v>
      </c>
      <c r="D1576" s="9">
        <v>45099</v>
      </c>
      <c r="E1576" s="2">
        <v>32479.113007554046</v>
      </c>
      <c r="F1576" s="6">
        <v>24813</v>
      </c>
    </row>
    <row r="1577" spans="1:6" ht="20.25" customHeight="1" x14ac:dyDescent="0.25">
      <c r="A1577" s="1" t="s">
        <v>1</v>
      </c>
      <c r="B1577" s="1" t="s">
        <v>20</v>
      </c>
      <c r="C1577" s="1" t="s">
        <v>21</v>
      </c>
      <c r="D1577" s="9">
        <v>45098</v>
      </c>
      <c r="E1577" s="2">
        <v>26593.890681342247</v>
      </c>
      <c r="F1577" s="6">
        <v>20733</v>
      </c>
    </row>
    <row r="1578" spans="1:6" ht="20.25" customHeight="1" x14ac:dyDescent="0.25">
      <c r="A1578" s="1" t="s">
        <v>1</v>
      </c>
      <c r="B1578" s="1" t="s">
        <v>9</v>
      </c>
      <c r="C1578" s="1" t="s">
        <v>17</v>
      </c>
      <c r="D1578" s="9">
        <v>45098</v>
      </c>
      <c r="E1578" s="2">
        <v>30410.409681831337</v>
      </c>
      <c r="F1578" s="6">
        <v>23490</v>
      </c>
    </row>
    <row r="1579" spans="1:6" ht="20.25" customHeight="1" x14ac:dyDescent="0.25">
      <c r="A1579" s="1" t="s">
        <v>3</v>
      </c>
      <c r="B1579" s="1" t="s">
        <v>19</v>
      </c>
      <c r="C1579" s="1" t="s">
        <v>15</v>
      </c>
      <c r="D1579" s="9">
        <v>45097</v>
      </c>
      <c r="E1579" s="2">
        <v>32198.862027100084</v>
      </c>
      <c r="F1579" s="6">
        <v>27876</v>
      </c>
    </row>
    <row r="1580" spans="1:6" ht="20.25" customHeight="1" x14ac:dyDescent="0.25">
      <c r="A1580" s="1" t="s">
        <v>1</v>
      </c>
      <c r="B1580" s="1" t="s">
        <v>12</v>
      </c>
      <c r="C1580" s="1" t="s">
        <v>21</v>
      </c>
      <c r="D1580" s="9">
        <v>45097</v>
      </c>
      <c r="E1580" s="2">
        <v>26506.971672951026</v>
      </c>
      <c r="F1580" s="6">
        <v>20722</v>
      </c>
    </row>
    <row r="1581" spans="1:6" ht="20.25" customHeight="1" x14ac:dyDescent="0.25">
      <c r="A1581" s="1" t="s">
        <v>3</v>
      </c>
      <c r="B1581" s="1" t="s">
        <v>16</v>
      </c>
      <c r="C1581" s="1" t="s">
        <v>21</v>
      </c>
      <c r="D1581" s="9">
        <v>45097</v>
      </c>
      <c r="E1581" s="2">
        <v>22518.703949308754</v>
      </c>
      <c r="F1581" s="6">
        <v>17773</v>
      </c>
    </row>
    <row r="1582" spans="1:6" ht="20.25" customHeight="1" x14ac:dyDescent="0.25">
      <c r="A1582" s="1" t="s">
        <v>1</v>
      </c>
      <c r="B1582" s="1" t="s">
        <v>11</v>
      </c>
      <c r="C1582" s="1" t="s">
        <v>17</v>
      </c>
      <c r="D1582" s="9">
        <v>45096</v>
      </c>
      <c r="E1582" s="2">
        <v>38323.68389323364</v>
      </c>
      <c r="F1582" s="6">
        <v>30073</v>
      </c>
    </row>
    <row r="1583" spans="1:6" ht="20.25" customHeight="1" x14ac:dyDescent="0.25">
      <c r="A1583" s="1" t="s">
        <v>1</v>
      </c>
      <c r="B1583" s="1" t="s">
        <v>14</v>
      </c>
      <c r="C1583" s="1" t="s">
        <v>15</v>
      </c>
      <c r="D1583" s="9">
        <v>45095</v>
      </c>
      <c r="E1583" s="2">
        <v>22812.197255158113</v>
      </c>
      <c r="F1583" s="6">
        <v>18168</v>
      </c>
    </row>
    <row r="1584" spans="1:6" ht="20.25" customHeight="1" x14ac:dyDescent="0.25">
      <c r="A1584" s="1" t="s">
        <v>1</v>
      </c>
      <c r="B1584" s="1" t="s">
        <v>16</v>
      </c>
      <c r="C1584" s="1" t="s">
        <v>17</v>
      </c>
      <c r="D1584" s="9">
        <v>45095</v>
      </c>
      <c r="E1584" s="2">
        <v>22935.946559730302</v>
      </c>
      <c r="F1584" s="6">
        <v>17090</v>
      </c>
    </row>
    <row r="1585" spans="1:6" ht="20.25" customHeight="1" x14ac:dyDescent="0.25">
      <c r="A1585" s="1" t="s">
        <v>3</v>
      </c>
      <c r="B1585" s="1" t="s">
        <v>12</v>
      </c>
      <c r="C1585" s="1" t="s">
        <v>10</v>
      </c>
      <c r="D1585" s="9">
        <v>45094</v>
      </c>
      <c r="E1585" s="2">
        <v>33032.968081643303</v>
      </c>
      <c r="F1585" s="6">
        <v>26022</v>
      </c>
    </row>
    <row r="1586" spans="1:6" ht="20.25" customHeight="1" x14ac:dyDescent="0.25">
      <c r="A1586" s="1" t="s">
        <v>3</v>
      </c>
      <c r="B1586" s="1" t="s">
        <v>13</v>
      </c>
      <c r="C1586" s="1" t="s">
        <v>10</v>
      </c>
      <c r="D1586" s="9">
        <v>45094</v>
      </c>
      <c r="E1586" s="2">
        <v>44007.830966974274</v>
      </c>
      <c r="F1586" s="6">
        <v>33997</v>
      </c>
    </row>
    <row r="1587" spans="1:6" ht="20.25" customHeight="1" x14ac:dyDescent="0.25">
      <c r="A1587" s="1" t="s">
        <v>1</v>
      </c>
      <c r="B1587" s="1" t="s">
        <v>11</v>
      </c>
      <c r="C1587" s="1" t="s">
        <v>10</v>
      </c>
      <c r="D1587" s="9">
        <v>45093</v>
      </c>
      <c r="E1587" s="2">
        <v>37834.294182121572</v>
      </c>
      <c r="F1587" s="6">
        <v>31347</v>
      </c>
    </row>
    <row r="1588" spans="1:6" ht="20.25" customHeight="1" x14ac:dyDescent="0.25">
      <c r="A1588" s="1" t="s">
        <v>1</v>
      </c>
      <c r="B1588" s="1" t="s">
        <v>20</v>
      </c>
      <c r="C1588" s="1" t="s">
        <v>17</v>
      </c>
      <c r="D1588" s="9">
        <v>45092</v>
      </c>
      <c r="E1588" s="2">
        <v>25897.840341232375</v>
      </c>
      <c r="F1588" s="6">
        <v>21048</v>
      </c>
    </row>
    <row r="1589" spans="1:6" ht="20.25" customHeight="1" x14ac:dyDescent="0.25">
      <c r="A1589" s="1" t="s">
        <v>2</v>
      </c>
      <c r="B1589" s="1" t="s">
        <v>20</v>
      </c>
      <c r="C1589" s="1" t="s">
        <v>10</v>
      </c>
      <c r="D1589" s="9">
        <v>45092</v>
      </c>
      <c r="E1589" s="2">
        <v>45365.353045572934</v>
      </c>
      <c r="F1589" s="6">
        <v>38339</v>
      </c>
    </row>
    <row r="1590" spans="1:6" ht="20.25" customHeight="1" x14ac:dyDescent="0.25">
      <c r="A1590" s="1" t="s">
        <v>3</v>
      </c>
      <c r="B1590" s="1" t="s">
        <v>20</v>
      </c>
      <c r="C1590" s="1" t="s">
        <v>23</v>
      </c>
      <c r="D1590" s="9">
        <v>45092</v>
      </c>
      <c r="E1590" s="2">
        <v>37886.203172675028</v>
      </c>
      <c r="F1590" s="6">
        <v>32133</v>
      </c>
    </row>
    <row r="1591" spans="1:6" ht="20.25" customHeight="1" x14ac:dyDescent="0.25">
      <c r="A1591" s="1" t="s">
        <v>1</v>
      </c>
      <c r="B1591" s="1" t="s">
        <v>9</v>
      </c>
      <c r="C1591" s="1" t="s">
        <v>10</v>
      </c>
      <c r="D1591" s="9">
        <v>45092</v>
      </c>
      <c r="E1591" s="2">
        <v>19468.186737777862</v>
      </c>
      <c r="F1591" s="6">
        <v>16224</v>
      </c>
    </row>
    <row r="1592" spans="1:6" ht="20.25" customHeight="1" x14ac:dyDescent="0.25">
      <c r="A1592" s="1" t="s">
        <v>1</v>
      </c>
      <c r="B1592" s="1" t="s">
        <v>13</v>
      </c>
      <c r="C1592" s="1" t="s">
        <v>10</v>
      </c>
      <c r="D1592" s="9">
        <v>45091</v>
      </c>
      <c r="E1592" s="2">
        <v>36413.973888367065</v>
      </c>
      <c r="F1592" s="6">
        <v>30644</v>
      </c>
    </row>
    <row r="1593" spans="1:6" ht="20.25" customHeight="1" x14ac:dyDescent="0.25">
      <c r="A1593" s="1" t="s">
        <v>1</v>
      </c>
      <c r="B1593" s="1" t="s">
        <v>13</v>
      </c>
      <c r="C1593" s="1" t="s">
        <v>17</v>
      </c>
      <c r="D1593" s="9">
        <v>45091</v>
      </c>
      <c r="E1593" s="2">
        <v>35421.392324954017</v>
      </c>
      <c r="F1593" s="6">
        <v>28908</v>
      </c>
    </row>
    <row r="1594" spans="1:6" ht="20.25" customHeight="1" x14ac:dyDescent="0.25">
      <c r="A1594" s="1" t="s">
        <v>3</v>
      </c>
      <c r="B1594" s="1" t="s">
        <v>13</v>
      </c>
      <c r="C1594" s="1" t="s">
        <v>15</v>
      </c>
      <c r="D1594" s="9">
        <v>45091</v>
      </c>
      <c r="E1594" s="2">
        <v>44333.834011794861</v>
      </c>
      <c r="F1594" s="6">
        <v>36347</v>
      </c>
    </row>
    <row r="1595" spans="1:6" ht="20.25" customHeight="1" x14ac:dyDescent="0.25">
      <c r="A1595" s="1" t="s">
        <v>1</v>
      </c>
      <c r="B1595" s="1" t="s">
        <v>22</v>
      </c>
      <c r="C1595" s="1" t="s">
        <v>17</v>
      </c>
      <c r="D1595" s="9">
        <v>45090</v>
      </c>
      <c r="E1595" s="2">
        <v>23428.859758604547</v>
      </c>
      <c r="F1595" s="6">
        <v>19271</v>
      </c>
    </row>
    <row r="1596" spans="1:6" ht="20.25" customHeight="1" x14ac:dyDescent="0.25">
      <c r="A1596" s="1" t="s">
        <v>3</v>
      </c>
      <c r="B1596" s="1" t="s">
        <v>13</v>
      </c>
      <c r="C1596" s="1" t="s">
        <v>17</v>
      </c>
      <c r="D1596" s="9">
        <v>45090</v>
      </c>
      <c r="E1596" s="2">
        <v>31610.375760035731</v>
      </c>
      <c r="F1596" s="6">
        <v>25442</v>
      </c>
    </row>
    <row r="1597" spans="1:6" ht="20.25" customHeight="1" x14ac:dyDescent="0.25">
      <c r="A1597" s="1" t="s">
        <v>3</v>
      </c>
      <c r="B1597" s="1" t="s">
        <v>20</v>
      </c>
      <c r="C1597" s="1" t="s">
        <v>10</v>
      </c>
      <c r="D1597" s="9">
        <v>45090</v>
      </c>
      <c r="E1597" s="2">
        <v>38116.415308322161</v>
      </c>
      <c r="F1597" s="6">
        <v>28902</v>
      </c>
    </row>
    <row r="1598" spans="1:6" ht="20.25" customHeight="1" x14ac:dyDescent="0.25">
      <c r="A1598" s="1" t="s">
        <v>1</v>
      </c>
      <c r="B1598" s="1" t="s">
        <v>19</v>
      </c>
      <c r="C1598" s="1" t="s">
        <v>23</v>
      </c>
      <c r="D1598" s="9">
        <v>45089</v>
      </c>
      <c r="E1598" s="2">
        <v>41912.487360835912</v>
      </c>
      <c r="F1598" s="6">
        <v>32574</v>
      </c>
    </row>
    <row r="1599" spans="1:6" ht="20.25" customHeight="1" x14ac:dyDescent="0.25">
      <c r="A1599" s="1" t="s">
        <v>1</v>
      </c>
      <c r="B1599" s="1" t="s">
        <v>11</v>
      </c>
      <c r="C1599" s="1" t="s">
        <v>17</v>
      </c>
      <c r="D1599" s="9">
        <v>45083</v>
      </c>
      <c r="E1599" s="2">
        <v>36054.59137266047</v>
      </c>
      <c r="F1599" s="6">
        <v>27469</v>
      </c>
    </row>
    <row r="1600" spans="1:6" ht="20.25" customHeight="1" x14ac:dyDescent="0.25">
      <c r="A1600" s="1" t="s">
        <v>3</v>
      </c>
      <c r="B1600" s="1" t="s">
        <v>9</v>
      </c>
      <c r="C1600" s="1" t="s">
        <v>15</v>
      </c>
      <c r="D1600" s="9">
        <v>45083</v>
      </c>
      <c r="E1600" s="2">
        <v>34262.458071693982</v>
      </c>
      <c r="F1600" s="6">
        <v>28716</v>
      </c>
    </row>
    <row r="1601" spans="1:6" ht="20.25" customHeight="1" x14ac:dyDescent="0.25">
      <c r="A1601" s="1" t="s">
        <v>3</v>
      </c>
      <c r="B1601" s="1" t="s">
        <v>13</v>
      </c>
      <c r="C1601" s="1" t="s">
        <v>23</v>
      </c>
      <c r="D1601" s="9">
        <v>45079</v>
      </c>
      <c r="E1601" s="2">
        <v>42464.485409648951</v>
      </c>
      <c r="F1601" s="6">
        <v>34278</v>
      </c>
    </row>
    <row r="1602" spans="1:6" ht="20.25" customHeight="1" x14ac:dyDescent="0.25">
      <c r="A1602" s="1" t="s">
        <v>1</v>
      </c>
      <c r="B1602" s="1" t="s">
        <v>11</v>
      </c>
      <c r="C1602" s="1" t="s">
        <v>23</v>
      </c>
      <c r="D1602" s="9">
        <v>45078</v>
      </c>
      <c r="E1602" s="2">
        <v>34762.866673172415</v>
      </c>
      <c r="F1602" s="6">
        <v>28425</v>
      </c>
    </row>
    <row r="1603" spans="1:6" ht="20.25" customHeight="1" x14ac:dyDescent="0.25">
      <c r="A1603" s="1" t="s">
        <v>1</v>
      </c>
      <c r="B1603" s="1" t="s">
        <v>11</v>
      </c>
      <c r="C1603" s="1" t="s">
        <v>15</v>
      </c>
      <c r="D1603" s="9">
        <v>45078</v>
      </c>
      <c r="E1603" s="2">
        <v>33893.167409696543</v>
      </c>
      <c r="F1603" s="6">
        <v>27023</v>
      </c>
    </row>
    <row r="1604" spans="1:6" ht="20.25" customHeight="1" x14ac:dyDescent="0.25">
      <c r="A1604" s="1" t="s">
        <v>3</v>
      </c>
      <c r="B1604" s="1" t="s">
        <v>20</v>
      </c>
      <c r="C1604" s="1" t="s">
        <v>23</v>
      </c>
      <c r="D1604" s="9">
        <v>45078</v>
      </c>
      <c r="E1604" s="2">
        <v>27676.110975416952</v>
      </c>
      <c r="F1604" s="6">
        <v>22213</v>
      </c>
    </row>
    <row r="1605" spans="1:6" ht="20.25" customHeight="1" x14ac:dyDescent="0.25">
      <c r="A1605" s="1" t="s">
        <v>1</v>
      </c>
      <c r="B1605" s="1" t="s">
        <v>19</v>
      </c>
      <c r="C1605" s="1" t="s">
        <v>15</v>
      </c>
      <c r="D1605" s="9">
        <v>45077</v>
      </c>
      <c r="E1605" s="2">
        <v>27296.344796893787</v>
      </c>
      <c r="F1605" s="6">
        <v>23539</v>
      </c>
    </row>
    <row r="1606" spans="1:6" ht="20.25" customHeight="1" x14ac:dyDescent="0.25">
      <c r="A1606" s="1" t="s">
        <v>3</v>
      </c>
      <c r="B1606" s="1" t="s">
        <v>11</v>
      </c>
      <c r="C1606" s="1" t="s">
        <v>23</v>
      </c>
      <c r="D1606" s="9">
        <v>45077</v>
      </c>
      <c r="E1606" s="2">
        <v>47636.303364200285</v>
      </c>
      <c r="F1606" s="6">
        <v>37383</v>
      </c>
    </row>
    <row r="1607" spans="1:6" ht="20.25" customHeight="1" x14ac:dyDescent="0.25">
      <c r="A1607" s="1" t="s">
        <v>1</v>
      </c>
      <c r="B1607" s="1" t="s">
        <v>20</v>
      </c>
      <c r="C1607" s="1" t="s">
        <v>23</v>
      </c>
      <c r="D1607" s="9">
        <v>45075</v>
      </c>
      <c r="E1607" s="2">
        <v>19197.46751622804</v>
      </c>
      <c r="F1607" s="6">
        <v>15113</v>
      </c>
    </row>
    <row r="1608" spans="1:6" ht="20.25" customHeight="1" x14ac:dyDescent="0.25">
      <c r="A1608" s="1" t="s">
        <v>1</v>
      </c>
      <c r="B1608" s="1" t="s">
        <v>22</v>
      </c>
      <c r="C1608" s="1" t="s">
        <v>21</v>
      </c>
      <c r="D1608" s="9">
        <v>45073</v>
      </c>
      <c r="E1608" s="2">
        <v>40457.424538310013</v>
      </c>
      <c r="F1608" s="6">
        <v>34946</v>
      </c>
    </row>
    <row r="1609" spans="1:6" ht="20.25" customHeight="1" x14ac:dyDescent="0.25">
      <c r="A1609" s="1" t="s">
        <v>1</v>
      </c>
      <c r="B1609" s="1" t="s">
        <v>22</v>
      </c>
      <c r="C1609" s="1" t="s">
        <v>23</v>
      </c>
      <c r="D1609" s="9">
        <v>45070</v>
      </c>
      <c r="E1609" s="2">
        <v>23457.055622800675</v>
      </c>
      <c r="F1609" s="6">
        <v>19481</v>
      </c>
    </row>
    <row r="1610" spans="1:6" ht="20.25" customHeight="1" x14ac:dyDescent="0.25">
      <c r="A1610" s="1" t="s">
        <v>2</v>
      </c>
      <c r="B1610" s="1" t="s">
        <v>14</v>
      </c>
      <c r="C1610" s="1" t="s">
        <v>17</v>
      </c>
      <c r="D1610" s="9">
        <v>45070</v>
      </c>
      <c r="E1610" s="2">
        <v>23313.902656287861</v>
      </c>
      <c r="F1610" s="6">
        <v>19242</v>
      </c>
    </row>
    <row r="1611" spans="1:6" ht="20.25" customHeight="1" x14ac:dyDescent="0.25">
      <c r="A1611" s="1" t="s">
        <v>3</v>
      </c>
      <c r="B1611" s="1" t="s">
        <v>11</v>
      </c>
      <c r="C1611" s="1" t="s">
        <v>21</v>
      </c>
      <c r="D1611" s="9">
        <v>45070</v>
      </c>
      <c r="E1611" s="2">
        <v>24007.856628769681</v>
      </c>
      <c r="F1611" s="6">
        <v>19513</v>
      </c>
    </row>
    <row r="1612" spans="1:6" ht="20.25" customHeight="1" x14ac:dyDescent="0.25">
      <c r="A1612" s="1" t="s">
        <v>1</v>
      </c>
      <c r="B1612" s="1" t="s">
        <v>9</v>
      </c>
      <c r="C1612" s="1" t="s">
        <v>17</v>
      </c>
      <c r="D1612" s="9">
        <v>45069</v>
      </c>
      <c r="E1612" s="2">
        <v>44012.925360409427</v>
      </c>
      <c r="F1612" s="6">
        <v>38548</v>
      </c>
    </row>
    <row r="1613" spans="1:6" ht="20.25" customHeight="1" x14ac:dyDescent="0.25">
      <c r="A1613" s="1" t="s">
        <v>2</v>
      </c>
      <c r="B1613" s="1" t="s">
        <v>19</v>
      </c>
      <c r="C1613" s="1" t="s">
        <v>10</v>
      </c>
      <c r="D1613" s="9">
        <v>45069</v>
      </c>
      <c r="E1613" s="2">
        <v>26503.875801931539</v>
      </c>
      <c r="F1613" s="6">
        <v>23391</v>
      </c>
    </row>
    <row r="1614" spans="1:6" ht="20.25" customHeight="1" x14ac:dyDescent="0.25">
      <c r="A1614" s="1" t="s">
        <v>3</v>
      </c>
      <c r="B1614" s="1" t="s">
        <v>22</v>
      </c>
      <c r="C1614" s="1" t="s">
        <v>23</v>
      </c>
      <c r="D1614" s="9">
        <v>45069</v>
      </c>
      <c r="E1614" s="2">
        <v>47079.900876577653</v>
      </c>
      <c r="F1614" s="6">
        <v>35729</v>
      </c>
    </row>
    <row r="1615" spans="1:6" ht="20.25" customHeight="1" x14ac:dyDescent="0.25">
      <c r="A1615" s="1" t="s">
        <v>3</v>
      </c>
      <c r="B1615" s="1" t="s">
        <v>18</v>
      </c>
      <c r="C1615" s="1" t="s">
        <v>21</v>
      </c>
      <c r="D1615" s="9">
        <v>45069</v>
      </c>
      <c r="E1615" s="2">
        <v>34947.277042689864</v>
      </c>
      <c r="F1615" s="6">
        <v>26789</v>
      </c>
    </row>
    <row r="1616" spans="1:6" ht="20.25" customHeight="1" x14ac:dyDescent="0.25">
      <c r="A1616" s="1" t="s">
        <v>3</v>
      </c>
      <c r="B1616" s="1" t="s">
        <v>20</v>
      </c>
      <c r="C1616" s="1" t="s">
        <v>17</v>
      </c>
      <c r="D1616" s="9">
        <v>45068</v>
      </c>
      <c r="E1616" s="2">
        <v>44887.884718923131</v>
      </c>
      <c r="F1616" s="6">
        <v>39013</v>
      </c>
    </row>
    <row r="1617" spans="1:6" ht="20.25" customHeight="1" x14ac:dyDescent="0.25">
      <c r="A1617" s="1" t="s">
        <v>3</v>
      </c>
      <c r="B1617" s="1" t="s">
        <v>12</v>
      </c>
      <c r="C1617" s="1" t="s">
        <v>17</v>
      </c>
      <c r="D1617" s="9">
        <v>45068</v>
      </c>
      <c r="E1617" s="2">
        <v>34168.219708941237</v>
      </c>
      <c r="F1617" s="6">
        <v>26174</v>
      </c>
    </row>
    <row r="1618" spans="1:6" ht="20.25" customHeight="1" x14ac:dyDescent="0.25">
      <c r="A1618" s="1" t="s">
        <v>1</v>
      </c>
      <c r="B1618" s="1" t="s">
        <v>11</v>
      </c>
      <c r="C1618" s="1" t="s">
        <v>23</v>
      </c>
      <c r="D1618" s="9">
        <v>45068</v>
      </c>
      <c r="E1618" s="2">
        <v>27053.277135401368</v>
      </c>
      <c r="F1618" s="6">
        <v>21865</v>
      </c>
    </row>
    <row r="1619" spans="1:6" ht="20.25" customHeight="1" x14ac:dyDescent="0.25">
      <c r="A1619" s="1" t="s">
        <v>1</v>
      </c>
      <c r="B1619" s="1" t="s">
        <v>22</v>
      </c>
      <c r="C1619" s="1" t="s">
        <v>15</v>
      </c>
      <c r="D1619" s="9">
        <v>45067</v>
      </c>
      <c r="E1619" s="2">
        <v>30079.343055226913</v>
      </c>
      <c r="F1619" s="6">
        <v>24448</v>
      </c>
    </row>
    <row r="1620" spans="1:6" ht="20.25" customHeight="1" x14ac:dyDescent="0.25">
      <c r="A1620" s="1" t="s">
        <v>1</v>
      </c>
      <c r="B1620" s="1" t="s">
        <v>9</v>
      </c>
      <c r="C1620" s="1" t="s">
        <v>17</v>
      </c>
      <c r="D1620" s="9">
        <v>45065</v>
      </c>
      <c r="E1620" s="2">
        <v>43916.750166952399</v>
      </c>
      <c r="F1620" s="6">
        <v>38544</v>
      </c>
    </row>
    <row r="1621" spans="1:6" ht="20.25" customHeight="1" x14ac:dyDescent="0.25">
      <c r="A1621" s="1" t="s">
        <v>2</v>
      </c>
      <c r="B1621" s="1" t="s">
        <v>19</v>
      </c>
      <c r="C1621" s="1" t="s">
        <v>10</v>
      </c>
      <c r="D1621" s="9">
        <v>45065</v>
      </c>
      <c r="E1621" s="2">
        <v>27253.629317981377</v>
      </c>
      <c r="F1621" s="6">
        <v>23387</v>
      </c>
    </row>
    <row r="1622" spans="1:6" ht="20.25" customHeight="1" x14ac:dyDescent="0.25">
      <c r="A1622" s="1" t="s">
        <v>1</v>
      </c>
      <c r="B1622" s="1" t="s">
        <v>19</v>
      </c>
      <c r="C1622" s="1" t="s">
        <v>17</v>
      </c>
      <c r="D1622" s="9">
        <v>45065</v>
      </c>
      <c r="E1622" s="2">
        <v>27879.446419767773</v>
      </c>
      <c r="F1622" s="6">
        <v>23849</v>
      </c>
    </row>
    <row r="1623" spans="1:6" ht="20.25" customHeight="1" x14ac:dyDescent="0.25">
      <c r="A1623" s="1" t="s">
        <v>1</v>
      </c>
      <c r="B1623" s="1" t="s">
        <v>20</v>
      </c>
      <c r="C1623" s="1" t="s">
        <v>23</v>
      </c>
      <c r="D1623" s="9">
        <v>45065</v>
      </c>
      <c r="E1623" s="2">
        <v>22823.427593682274</v>
      </c>
      <c r="F1623" s="6">
        <v>17702</v>
      </c>
    </row>
    <row r="1624" spans="1:6" ht="20.25" customHeight="1" x14ac:dyDescent="0.25">
      <c r="A1624" s="1" t="s">
        <v>1</v>
      </c>
      <c r="B1624" s="1" t="s">
        <v>16</v>
      </c>
      <c r="C1624" s="1" t="s">
        <v>17</v>
      </c>
      <c r="D1624" s="9">
        <v>45065</v>
      </c>
      <c r="E1624" s="2">
        <v>44561.925913843101</v>
      </c>
      <c r="F1624" s="6">
        <v>36248</v>
      </c>
    </row>
    <row r="1625" spans="1:6" ht="20.25" customHeight="1" x14ac:dyDescent="0.25">
      <c r="A1625" s="1" t="s">
        <v>2</v>
      </c>
      <c r="B1625" s="1" t="s">
        <v>22</v>
      </c>
      <c r="C1625" s="1" t="s">
        <v>23</v>
      </c>
      <c r="D1625" s="9">
        <v>45065</v>
      </c>
      <c r="E1625" s="2">
        <v>30502.471487888815</v>
      </c>
      <c r="F1625" s="6">
        <v>23902</v>
      </c>
    </row>
    <row r="1626" spans="1:6" ht="20.25" customHeight="1" x14ac:dyDescent="0.25">
      <c r="A1626" s="1" t="s">
        <v>3</v>
      </c>
      <c r="B1626" s="1" t="s">
        <v>11</v>
      </c>
      <c r="C1626" s="1" t="s">
        <v>15</v>
      </c>
      <c r="D1626" s="9">
        <v>45065</v>
      </c>
      <c r="E1626" s="2">
        <v>42520.68657776645</v>
      </c>
      <c r="F1626" s="6">
        <v>34181</v>
      </c>
    </row>
    <row r="1627" spans="1:6" ht="20.25" customHeight="1" x14ac:dyDescent="0.25">
      <c r="A1627" s="1" t="s">
        <v>3</v>
      </c>
      <c r="B1627" s="1" t="s">
        <v>20</v>
      </c>
      <c r="C1627" s="1" t="s">
        <v>17</v>
      </c>
      <c r="D1627" s="9">
        <v>45064</v>
      </c>
      <c r="E1627" s="2">
        <v>44995.206634260554</v>
      </c>
      <c r="F1627" s="6">
        <v>39009</v>
      </c>
    </row>
    <row r="1628" spans="1:6" ht="20.25" customHeight="1" x14ac:dyDescent="0.25">
      <c r="A1628" s="1" t="s">
        <v>1</v>
      </c>
      <c r="B1628" s="1" t="s">
        <v>22</v>
      </c>
      <c r="C1628" s="1" t="s">
        <v>21</v>
      </c>
      <c r="D1628" s="9">
        <v>45064</v>
      </c>
      <c r="E1628" s="2">
        <v>29722.287491779527</v>
      </c>
      <c r="F1628" s="6">
        <v>24549</v>
      </c>
    </row>
    <row r="1629" spans="1:6" ht="20.25" customHeight="1" x14ac:dyDescent="0.25">
      <c r="A1629" s="1" t="s">
        <v>1</v>
      </c>
      <c r="B1629" s="1" t="s">
        <v>22</v>
      </c>
      <c r="C1629" s="1" t="s">
        <v>15</v>
      </c>
      <c r="D1629" s="9">
        <v>45063</v>
      </c>
      <c r="E1629" s="2">
        <v>29805.709473761526</v>
      </c>
      <c r="F1629" s="6">
        <v>24444</v>
      </c>
    </row>
    <row r="1630" spans="1:6" ht="20.25" customHeight="1" x14ac:dyDescent="0.25">
      <c r="A1630" s="1" t="s">
        <v>1</v>
      </c>
      <c r="B1630" s="1" t="s">
        <v>16</v>
      </c>
      <c r="C1630" s="1" t="s">
        <v>23</v>
      </c>
      <c r="D1630" s="9">
        <v>45060</v>
      </c>
      <c r="E1630" s="2">
        <v>33192.127824293988</v>
      </c>
      <c r="F1630" s="6">
        <v>29175</v>
      </c>
    </row>
    <row r="1631" spans="1:6" ht="20.25" customHeight="1" x14ac:dyDescent="0.25">
      <c r="A1631" s="1" t="s">
        <v>1</v>
      </c>
      <c r="B1631" s="1" t="s">
        <v>9</v>
      </c>
      <c r="C1631" s="1" t="s">
        <v>23</v>
      </c>
      <c r="D1631" s="9">
        <v>45060</v>
      </c>
      <c r="E1631" s="2">
        <v>45775.938793573921</v>
      </c>
      <c r="F1631" s="6">
        <v>39656</v>
      </c>
    </row>
    <row r="1632" spans="1:6" ht="20.25" customHeight="1" x14ac:dyDescent="0.25">
      <c r="A1632" s="1" t="s">
        <v>3</v>
      </c>
      <c r="B1632" s="1" t="s">
        <v>12</v>
      </c>
      <c r="C1632" s="1" t="s">
        <v>17</v>
      </c>
      <c r="D1632" s="9">
        <v>45060</v>
      </c>
      <c r="E1632" s="2">
        <v>27056.967295569008</v>
      </c>
      <c r="F1632" s="6">
        <v>22633</v>
      </c>
    </row>
    <row r="1633" spans="1:6" ht="20.25" customHeight="1" x14ac:dyDescent="0.25">
      <c r="A1633" s="1" t="s">
        <v>1</v>
      </c>
      <c r="B1633" s="1" t="s">
        <v>14</v>
      </c>
      <c r="C1633" s="1" t="s">
        <v>23</v>
      </c>
      <c r="D1633" s="9">
        <v>45060</v>
      </c>
      <c r="E1633" s="2">
        <v>19388.058971128674</v>
      </c>
      <c r="F1633" s="6">
        <v>15107</v>
      </c>
    </row>
    <row r="1634" spans="1:6" ht="20.25" customHeight="1" x14ac:dyDescent="0.25">
      <c r="A1634" s="1" t="s">
        <v>2</v>
      </c>
      <c r="B1634" s="1" t="s">
        <v>19</v>
      </c>
      <c r="C1634" s="1" t="s">
        <v>23</v>
      </c>
      <c r="D1634" s="9">
        <v>45059</v>
      </c>
      <c r="E1634" s="2">
        <v>36844.310628575506</v>
      </c>
      <c r="F1634" s="6">
        <v>30226</v>
      </c>
    </row>
    <row r="1635" spans="1:6" ht="20.25" customHeight="1" x14ac:dyDescent="0.25">
      <c r="A1635" s="1" t="s">
        <v>3</v>
      </c>
      <c r="B1635" s="1" t="s">
        <v>11</v>
      </c>
      <c r="C1635" s="1" t="s">
        <v>23</v>
      </c>
      <c r="D1635" s="9">
        <v>45059</v>
      </c>
      <c r="E1635" s="2">
        <v>37805.660104998038</v>
      </c>
      <c r="F1635" s="6">
        <v>32347</v>
      </c>
    </row>
    <row r="1636" spans="1:6" ht="20.25" customHeight="1" x14ac:dyDescent="0.25">
      <c r="A1636" s="1" t="s">
        <v>2</v>
      </c>
      <c r="B1636" s="1" t="s">
        <v>13</v>
      </c>
      <c r="C1636" s="1" t="s">
        <v>21</v>
      </c>
      <c r="D1636" s="9">
        <v>45059</v>
      </c>
      <c r="E1636" s="2">
        <v>28644.929555703991</v>
      </c>
      <c r="F1636" s="6">
        <v>22795</v>
      </c>
    </row>
    <row r="1637" spans="1:6" ht="20.25" customHeight="1" x14ac:dyDescent="0.25">
      <c r="A1637" s="1" t="s">
        <v>1</v>
      </c>
      <c r="B1637" s="1" t="s">
        <v>12</v>
      </c>
      <c r="C1637" s="1" t="s">
        <v>17</v>
      </c>
      <c r="D1637" s="9">
        <v>45058</v>
      </c>
      <c r="E1637" s="2">
        <v>34052.35361948175</v>
      </c>
      <c r="F1637" s="6">
        <v>30824</v>
      </c>
    </row>
    <row r="1638" spans="1:6" ht="20.25" customHeight="1" x14ac:dyDescent="0.25">
      <c r="A1638" s="1" t="s">
        <v>1</v>
      </c>
      <c r="B1638" s="1" t="s">
        <v>22</v>
      </c>
      <c r="C1638" s="1" t="s">
        <v>17</v>
      </c>
      <c r="D1638" s="9">
        <v>45058</v>
      </c>
      <c r="E1638" s="2">
        <v>42392.393487978028</v>
      </c>
      <c r="F1638" s="6">
        <v>38304</v>
      </c>
    </row>
    <row r="1639" spans="1:6" ht="20.25" customHeight="1" x14ac:dyDescent="0.25">
      <c r="A1639" s="1" t="s">
        <v>1</v>
      </c>
      <c r="B1639" s="1" t="s">
        <v>14</v>
      </c>
      <c r="C1639" s="1" t="s">
        <v>17</v>
      </c>
      <c r="D1639" s="9">
        <v>45058</v>
      </c>
      <c r="E1639" s="2">
        <v>23173.750114207898</v>
      </c>
      <c r="F1639" s="6">
        <v>18628</v>
      </c>
    </row>
    <row r="1640" spans="1:6" ht="20.25" customHeight="1" x14ac:dyDescent="0.25">
      <c r="A1640" s="1" t="s">
        <v>1</v>
      </c>
      <c r="B1640" s="1" t="s">
        <v>14</v>
      </c>
      <c r="C1640" s="1" t="s">
        <v>21</v>
      </c>
      <c r="D1640" s="9">
        <v>45058</v>
      </c>
      <c r="E1640" s="2">
        <v>43706.963342274998</v>
      </c>
      <c r="F1640" s="6">
        <v>35025</v>
      </c>
    </row>
    <row r="1641" spans="1:6" ht="20.25" customHeight="1" x14ac:dyDescent="0.25">
      <c r="A1641" s="1" t="s">
        <v>3</v>
      </c>
      <c r="B1641" s="1" t="s">
        <v>22</v>
      </c>
      <c r="C1641" s="1" t="s">
        <v>23</v>
      </c>
      <c r="D1641" s="9">
        <v>45058</v>
      </c>
      <c r="E1641" s="2">
        <v>37674.014539438685</v>
      </c>
      <c r="F1641" s="6">
        <v>31012</v>
      </c>
    </row>
    <row r="1642" spans="1:6" ht="20.25" customHeight="1" x14ac:dyDescent="0.25">
      <c r="A1642" s="1" t="s">
        <v>1</v>
      </c>
      <c r="B1642" s="1" t="s">
        <v>13</v>
      </c>
      <c r="C1642" s="1" t="s">
        <v>15</v>
      </c>
      <c r="D1642" s="9">
        <v>45057</v>
      </c>
      <c r="E1642" s="2">
        <v>47250.492673520814</v>
      </c>
      <c r="F1642" s="6">
        <v>38603</v>
      </c>
    </row>
    <row r="1643" spans="1:6" ht="20.25" customHeight="1" x14ac:dyDescent="0.25">
      <c r="A1643" s="1" t="s">
        <v>3</v>
      </c>
      <c r="B1643" s="1" t="s">
        <v>11</v>
      </c>
      <c r="C1643" s="1" t="s">
        <v>15</v>
      </c>
      <c r="D1643" s="9">
        <v>45057</v>
      </c>
      <c r="E1643" s="2">
        <v>35915.738800696832</v>
      </c>
      <c r="F1643" s="6">
        <v>29973</v>
      </c>
    </row>
    <row r="1644" spans="1:6" ht="20.25" customHeight="1" x14ac:dyDescent="0.25">
      <c r="A1644" s="1" t="s">
        <v>1</v>
      </c>
      <c r="B1644" s="1" t="s">
        <v>16</v>
      </c>
      <c r="C1644" s="1" t="s">
        <v>23</v>
      </c>
      <c r="D1644" s="9">
        <v>45056</v>
      </c>
      <c r="E1644" s="2">
        <v>34168.585150433952</v>
      </c>
      <c r="F1644" s="6">
        <v>29171</v>
      </c>
    </row>
    <row r="1645" spans="1:6" ht="20.25" customHeight="1" x14ac:dyDescent="0.25">
      <c r="A1645" s="1" t="s">
        <v>1</v>
      </c>
      <c r="B1645" s="1" t="s">
        <v>9</v>
      </c>
      <c r="C1645" s="1" t="s">
        <v>23</v>
      </c>
      <c r="D1645" s="9">
        <v>45056</v>
      </c>
      <c r="E1645" s="2">
        <v>46642.789136848449</v>
      </c>
      <c r="F1645" s="6">
        <v>39652</v>
      </c>
    </row>
    <row r="1646" spans="1:6" ht="20.25" customHeight="1" x14ac:dyDescent="0.25">
      <c r="A1646" s="1" t="s">
        <v>3</v>
      </c>
      <c r="B1646" s="1" t="s">
        <v>12</v>
      </c>
      <c r="C1646" s="1" t="s">
        <v>17</v>
      </c>
      <c r="D1646" s="9">
        <v>45056</v>
      </c>
      <c r="E1646" s="2">
        <v>26390.17607979797</v>
      </c>
      <c r="F1646" s="6">
        <v>22629</v>
      </c>
    </row>
    <row r="1647" spans="1:6" ht="20.25" customHeight="1" x14ac:dyDescent="0.25">
      <c r="A1647" s="1" t="s">
        <v>1</v>
      </c>
      <c r="B1647" s="1" t="s">
        <v>9</v>
      </c>
      <c r="C1647" s="1" t="s">
        <v>21</v>
      </c>
      <c r="D1647" s="9">
        <v>45056</v>
      </c>
      <c r="E1647" s="2">
        <v>24986.856180684463</v>
      </c>
      <c r="F1647" s="6">
        <v>20832</v>
      </c>
    </row>
    <row r="1648" spans="1:6" ht="20.25" customHeight="1" x14ac:dyDescent="0.25">
      <c r="A1648" s="1" t="s">
        <v>3</v>
      </c>
      <c r="B1648" s="1" t="s">
        <v>20</v>
      </c>
      <c r="C1648" s="1" t="s">
        <v>15</v>
      </c>
      <c r="D1648" s="9">
        <v>45056</v>
      </c>
      <c r="E1648" s="2">
        <v>19897.472294695101</v>
      </c>
      <c r="F1648" s="6">
        <v>15013</v>
      </c>
    </row>
    <row r="1649" spans="1:6" ht="20.25" customHeight="1" x14ac:dyDescent="0.25">
      <c r="A1649" s="1" t="s">
        <v>2</v>
      </c>
      <c r="B1649" s="1" t="s">
        <v>19</v>
      </c>
      <c r="C1649" s="1" t="s">
        <v>23</v>
      </c>
      <c r="D1649" s="9">
        <v>45055</v>
      </c>
      <c r="E1649" s="2">
        <v>37122.397002004604</v>
      </c>
      <c r="F1649" s="6">
        <v>30222</v>
      </c>
    </row>
    <row r="1650" spans="1:6" ht="20.25" customHeight="1" x14ac:dyDescent="0.25">
      <c r="A1650" s="1" t="s">
        <v>3</v>
      </c>
      <c r="B1650" s="1" t="s">
        <v>11</v>
      </c>
      <c r="C1650" s="1" t="s">
        <v>23</v>
      </c>
      <c r="D1650" s="9">
        <v>45055</v>
      </c>
      <c r="E1650" s="2">
        <v>37867.783274594694</v>
      </c>
      <c r="F1650" s="6">
        <v>32343</v>
      </c>
    </row>
    <row r="1651" spans="1:6" ht="20.25" customHeight="1" x14ac:dyDescent="0.25">
      <c r="A1651" s="1" t="s">
        <v>1</v>
      </c>
      <c r="B1651" s="1" t="s">
        <v>20</v>
      </c>
      <c r="C1651" s="1" t="s">
        <v>17</v>
      </c>
      <c r="D1651" s="9">
        <v>45055</v>
      </c>
      <c r="E1651" s="2">
        <v>30286.463472752843</v>
      </c>
      <c r="F1651" s="6">
        <v>25876</v>
      </c>
    </row>
    <row r="1652" spans="1:6" ht="20.25" customHeight="1" x14ac:dyDescent="0.25">
      <c r="A1652" s="1" t="s">
        <v>1</v>
      </c>
      <c r="B1652" s="1" t="s">
        <v>9</v>
      </c>
      <c r="C1652" s="1" t="s">
        <v>17</v>
      </c>
      <c r="D1652" s="9">
        <v>45055</v>
      </c>
      <c r="E1652" s="2">
        <v>36785.270695413245</v>
      </c>
      <c r="F1652" s="6">
        <v>30883</v>
      </c>
    </row>
    <row r="1653" spans="1:6" ht="20.25" customHeight="1" x14ac:dyDescent="0.25">
      <c r="A1653" s="1" t="s">
        <v>3</v>
      </c>
      <c r="B1653" s="1" t="s">
        <v>13</v>
      </c>
      <c r="C1653" s="1" t="s">
        <v>23</v>
      </c>
      <c r="D1653" s="9">
        <v>45055</v>
      </c>
      <c r="E1653" s="2">
        <v>20778.191372539513</v>
      </c>
      <c r="F1653" s="6">
        <v>17244</v>
      </c>
    </row>
    <row r="1654" spans="1:6" ht="20.25" customHeight="1" x14ac:dyDescent="0.25">
      <c r="A1654" s="1" t="s">
        <v>3</v>
      </c>
      <c r="B1654" s="1" t="s">
        <v>18</v>
      </c>
      <c r="C1654" s="1" t="s">
        <v>21</v>
      </c>
      <c r="D1654" s="9">
        <v>45055</v>
      </c>
      <c r="E1654" s="2">
        <v>41481.745834929534</v>
      </c>
      <c r="F1654" s="6">
        <v>34325</v>
      </c>
    </row>
    <row r="1655" spans="1:6" ht="20.25" customHeight="1" x14ac:dyDescent="0.25">
      <c r="A1655" s="1" t="s">
        <v>1</v>
      </c>
      <c r="B1655" s="1" t="s">
        <v>12</v>
      </c>
      <c r="C1655" s="1" t="s">
        <v>21</v>
      </c>
      <c r="D1655" s="9">
        <v>45055</v>
      </c>
      <c r="E1655" s="2">
        <v>30944.682936714027</v>
      </c>
      <c r="F1655" s="6">
        <v>26727</v>
      </c>
    </row>
    <row r="1656" spans="1:6" ht="20.25" customHeight="1" x14ac:dyDescent="0.25">
      <c r="A1656" s="1" t="s">
        <v>1</v>
      </c>
      <c r="B1656" s="1" t="s">
        <v>20</v>
      </c>
      <c r="C1656" s="1" t="s">
        <v>23</v>
      </c>
      <c r="D1656" s="9">
        <v>45055</v>
      </c>
      <c r="E1656" s="2">
        <v>22115.306727297131</v>
      </c>
      <c r="F1656" s="6">
        <v>17691</v>
      </c>
    </row>
    <row r="1657" spans="1:6" ht="20.25" customHeight="1" x14ac:dyDescent="0.25">
      <c r="A1657" s="1" t="s">
        <v>1</v>
      </c>
      <c r="B1657" s="1" t="s">
        <v>20</v>
      </c>
      <c r="C1657" s="1" t="s">
        <v>17</v>
      </c>
      <c r="D1657" s="9">
        <v>45055</v>
      </c>
      <c r="E1657" s="2">
        <v>41936.291574816481</v>
      </c>
      <c r="F1657" s="6">
        <v>34558</v>
      </c>
    </row>
    <row r="1658" spans="1:6" ht="20.25" customHeight="1" x14ac:dyDescent="0.25">
      <c r="A1658" s="1" t="s">
        <v>1</v>
      </c>
      <c r="B1658" s="1" t="s">
        <v>20</v>
      </c>
      <c r="C1658" s="1" t="s">
        <v>15</v>
      </c>
      <c r="D1658" s="9">
        <v>45055</v>
      </c>
      <c r="E1658" s="2">
        <v>28602.282821330475</v>
      </c>
      <c r="F1658" s="6">
        <v>22188</v>
      </c>
    </row>
    <row r="1659" spans="1:6" ht="20.25" customHeight="1" x14ac:dyDescent="0.25">
      <c r="A1659" s="1" t="s">
        <v>1</v>
      </c>
      <c r="B1659" s="1" t="s">
        <v>9</v>
      </c>
      <c r="C1659" s="1" t="s">
        <v>15</v>
      </c>
      <c r="D1659" s="9">
        <v>45055</v>
      </c>
      <c r="E1659" s="2">
        <v>33553.629541827351</v>
      </c>
      <c r="F1659" s="6">
        <v>25824</v>
      </c>
    </row>
    <row r="1660" spans="1:6" ht="20.25" customHeight="1" x14ac:dyDescent="0.25">
      <c r="A1660" s="1" t="s">
        <v>2</v>
      </c>
      <c r="B1660" s="1" t="s">
        <v>13</v>
      </c>
      <c r="C1660" s="1" t="s">
        <v>15</v>
      </c>
      <c r="D1660" s="9">
        <v>45055</v>
      </c>
      <c r="E1660" s="2">
        <v>35442.876264541912</v>
      </c>
      <c r="F1660" s="6">
        <v>27565</v>
      </c>
    </row>
    <row r="1661" spans="1:6" ht="20.25" customHeight="1" x14ac:dyDescent="0.25">
      <c r="A1661" s="1" t="s">
        <v>2</v>
      </c>
      <c r="B1661" s="1" t="s">
        <v>19</v>
      </c>
      <c r="C1661" s="1" t="s">
        <v>17</v>
      </c>
      <c r="D1661" s="9">
        <v>45055</v>
      </c>
      <c r="E1661" s="2">
        <v>25418.436106358167</v>
      </c>
      <c r="F1661" s="6">
        <v>20833</v>
      </c>
    </row>
    <row r="1662" spans="1:6" ht="20.25" customHeight="1" x14ac:dyDescent="0.25">
      <c r="A1662" s="1" t="s">
        <v>3</v>
      </c>
      <c r="B1662" s="1" t="s">
        <v>19</v>
      </c>
      <c r="C1662" s="1" t="s">
        <v>10</v>
      </c>
      <c r="D1662" s="9">
        <v>45055</v>
      </c>
      <c r="E1662" s="2">
        <v>26604.032730859752</v>
      </c>
      <c r="F1662" s="6">
        <v>21173</v>
      </c>
    </row>
    <row r="1663" spans="1:6" ht="20.25" customHeight="1" x14ac:dyDescent="0.25">
      <c r="A1663" s="1" t="s">
        <v>1</v>
      </c>
      <c r="B1663" s="1" t="s">
        <v>12</v>
      </c>
      <c r="C1663" s="1" t="s">
        <v>17</v>
      </c>
      <c r="D1663" s="9">
        <v>45054</v>
      </c>
      <c r="E1663" s="2">
        <v>35943.870725125998</v>
      </c>
      <c r="F1663" s="6">
        <v>30820</v>
      </c>
    </row>
    <row r="1664" spans="1:6" ht="20.25" customHeight="1" x14ac:dyDescent="0.25">
      <c r="A1664" s="1" t="s">
        <v>1</v>
      </c>
      <c r="B1664" s="1" t="s">
        <v>22</v>
      </c>
      <c r="C1664" s="1" t="s">
        <v>17</v>
      </c>
      <c r="D1664" s="9">
        <v>45054</v>
      </c>
      <c r="E1664" s="2">
        <v>43356.038704199113</v>
      </c>
      <c r="F1664" s="6">
        <v>38300</v>
      </c>
    </row>
    <row r="1665" spans="1:6" ht="20.25" customHeight="1" x14ac:dyDescent="0.25">
      <c r="A1665" s="1" t="s">
        <v>1</v>
      </c>
      <c r="B1665" s="1" t="s">
        <v>16</v>
      </c>
      <c r="C1665" s="1" t="s">
        <v>23</v>
      </c>
      <c r="D1665" s="9">
        <v>45054</v>
      </c>
      <c r="E1665" s="2">
        <v>25618.825878019954</v>
      </c>
      <c r="F1665" s="6">
        <v>22546</v>
      </c>
    </row>
    <row r="1666" spans="1:6" ht="20.25" customHeight="1" x14ac:dyDescent="0.25">
      <c r="A1666" s="1" t="s">
        <v>1</v>
      </c>
      <c r="B1666" s="1" t="s">
        <v>19</v>
      </c>
      <c r="C1666" s="1" t="s">
        <v>10</v>
      </c>
      <c r="D1666" s="9">
        <v>45054</v>
      </c>
      <c r="E1666" s="2">
        <v>38711.682088703747</v>
      </c>
      <c r="F1666" s="6">
        <v>31604</v>
      </c>
    </row>
    <row r="1667" spans="1:6" ht="20.25" customHeight="1" x14ac:dyDescent="0.25">
      <c r="A1667" s="1" t="s">
        <v>1</v>
      </c>
      <c r="B1667" s="1" t="s">
        <v>13</v>
      </c>
      <c r="C1667" s="1" t="s">
        <v>15</v>
      </c>
      <c r="D1667" s="9">
        <v>45053</v>
      </c>
      <c r="E1667" s="2">
        <v>43370.527163424907</v>
      </c>
      <c r="F1667" s="6">
        <v>38599</v>
      </c>
    </row>
    <row r="1668" spans="1:6" ht="20.25" customHeight="1" x14ac:dyDescent="0.25">
      <c r="A1668" s="1" t="s">
        <v>1</v>
      </c>
      <c r="B1668" s="1" t="s">
        <v>16</v>
      </c>
      <c r="C1668" s="1" t="s">
        <v>15</v>
      </c>
      <c r="D1668" s="9">
        <v>45052</v>
      </c>
      <c r="E1668" s="2">
        <v>44517.747345049058</v>
      </c>
      <c r="F1668" s="6">
        <v>38608</v>
      </c>
    </row>
    <row r="1669" spans="1:6" ht="20.25" customHeight="1" x14ac:dyDescent="0.25">
      <c r="A1669" s="1" t="s">
        <v>2</v>
      </c>
      <c r="B1669" s="1" t="s">
        <v>19</v>
      </c>
      <c r="C1669" s="1" t="s">
        <v>15</v>
      </c>
      <c r="D1669" s="9">
        <v>45052</v>
      </c>
      <c r="E1669" s="2">
        <v>24273.784285243306</v>
      </c>
      <c r="F1669" s="6">
        <v>21130</v>
      </c>
    </row>
    <row r="1670" spans="1:6" ht="20.25" customHeight="1" x14ac:dyDescent="0.25">
      <c r="A1670" s="1" t="s">
        <v>3</v>
      </c>
      <c r="B1670" s="1" t="s">
        <v>18</v>
      </c>
      <c r="C1670" s="1" t="s">
        <v>15</v>
      </c>
      <c r="D1670" s="9">
        <v>45052</v>
      </c>
      <c r="E1670" s="2">
        <v>19466.038147627194</v>
      </c>
      <c r="F1670" s="6">
        <v>16188</v>
      </c>
    </row>
    <row r="1671" spans="1:6" ht="20.25" customHeight="1" x14ac:dyDescent="0.25">
      <c r="A1671" s="1" t="s">
        <v>1</v>
      </c>
      <c r="B1671" s="1" t="s">
        <v>20</v>
      </c>
      <c r="C1671" s="1" t="s">
        <v>17</v>
      </c>
      <c r="D1671" s="9">
        <v>45051</v>
      </c>
      <c r="E1671" s="2">
        <v>31180.058220466679</v>
      </c>
      <c r="F1671" s="6">
        <v>25872</v>
      </c>
    </row>
    <row r="1672" spans="1:6" ht="20.25" customHeight="1" x14ac:dyDescent="0.25">
      <c r="A1672" s="1" t="s">
        <v>1</v>
      </c>
      <c r="B1672" s="1" t="s">
        <v>9</v>
      </c>
      <c r="C1672" s="1" t="s">
        <v>17</v>
      </c>
      <c r="D1672" s="9">
        <v>45051</v>
      </c>
      <c r="E1672" s="2">
        <v>35668.420353065638</v>
      </c>
      <c r="F1672" s="6">
        <v>30879</v>
      </c>
    </row>
    <row r="1673" spans="1:6" ht="20.25" customHeight="1" x14ac:dyDescent="0.25">
      <c r="A1673" s="1" t="s">
        <v>3</v>
      </c>
      <c r="B1673" s="1" t="s">
        <v>13</v>
      </c>
      <c r="C1673" s="1" t="s">
        <v>23</v>
      </c>
      <c r="D1673" s="9">
        <v>45051</v>
      </c>
      <c r="E1673" s="2">
        <v>20392.956093216013</v>
      </c>
      <c r="F1673" s="6">
        <v>17240</v>
      </c>
    </row>
    <row r="1674" spans="1:6" ht="20.25" customHeight="1" x14ac:dyDescent="0.25">
      <c r="A1674" s="1" t="s">
        <v>3</v>
      </c>
      <c r="B1674" s="1" t="s">
        <v>18</v>
      </c>
      <c r="C1674" s="1" t="s">
        <v>21</v>
      </c>
      <c r="D1674" s="9">
        <v>45051</v>
      </c>
      <c r="E1674" s="2">
        <v>41778.783780996404</v>
      </c>
      <c r="F1674" s="6">
        <v>34321</v>
      </c>
    </row>
    <row r="1675" spans="1:6" ht="20.25" customHeight="1" x14ac:dyDescent="0.25">
      <c r="A1675" s="1" t="s">
        <v>1</v>
      </c>
      <c r="B1675" s="1" t="s">
        <v>13</v>
      </c>
      <c r="C1675" s="1" t="s">
        <v>17</v>
      </c>
      <c r="D1675" s="9">
        <v>45051</v>
      </c>
      <c r="E1675" s="2">
        <v>19265.237572740833</v>
      </c>
      <c r="F1675" s="6">
        <v>16500</v>
      </c>
    </row>
    <row r="1676" spans="1:6" ht="20.25" customHeight="1" x14ac:dyDescent="0.25">
      <c r="A1676" s="1" t="s">
        <v>2</v>
      </c>
      <c r="B1676" s="1" t="s">
        <v>14</v>
      </c>
      <c r="C1676" s="1" t="s">
        <v>15</v>
      </c>
      <c r="D1676" s="9">
        <v>45051</v>
      </c>
      <c r="E1676" s="2">
        <v>41877.197876418446</v>
      </c>
      <c r="F1676" s="6">
        <v>34320</v>
      </c>
    </row>
    <row r="1677" spans="1:6" ht="20.25" customHeight="1" x14ac:dyDescent="0.25">
      <c r="A1677" s="1" t="s">
        <v>1</v>
      </c>
      <c r="B1677" s="1" t="s">
        <v>16</v>
      </c>
      <c r="C1677" s="1" t="s">
        <v>23</v>
      </c>
      <c r="D1677" s="9">
        <v>45050</v>
      </c>
      <c r="E1677" s="2">
        <v>25881.899204014841</v>
      </c>
      <c r="F1677" s="6">
        <v>22542</v>
      </c>
    </row>
    <row r="1678" spans="1:6" ht="20.25" customHeight="1" x14ac:dyDescent="0.25">
      <c r="A1678" s="1" t="s">
        <v>1</v>
      </c>
      <c r="B1678" s="1" t="s">
        <v>11</v>
      </c>
      <c r="C1678" s="1" t="s">
        <v>23</v>
      </c>
      <c r="D1678" s="9">
        <v>45050</v>
      </c>
      <c r="E1678" s="2">
        <v>37636.978344691772</v>
      </c>
      <c r="F1678" s="6">
        <v>30948</v>
      </c>
    </row>
    <row r="1679" spans="1:6" ht="20.25" customHeight="1" x14ac:dyDescent="0.25">
      <c r="A1679" s="1" t="s">
        <v>1</v>
      </c>
      <c r="B1679" s="1" t="s">
        <v>20</v>
      </c>
      <c r="C1679" s="1" t="s">
        <v>10</v>
      </c>
      <c r="D1679" s="9">
        <v>45049</v>
      </c>
      <c r="E1679" s="2">
        <v>24206.394667634973</v>
      </c>
      <c r="F1679" s="6">
        <v>19696</v>
      </c>
    </row>
    <row r="1680" spans="1:6" ht="20.25" customHeight="1" x14ac:dyDescent="0.25">
      <c r="A1680" s="1" t="s">
        <v>1</v>
      </c>
      <c r="B1680" s="1" t="s">
        <v>13</v>
      </c>
      <c r="C1680" s="1" t="s">
        <v>15</v>
      </c>
      <c r="D1680" s="9">
        <v>45049</v>
      </c>
      <c r="E1680" s="2">
        <v>33420.730513958515</v>
      </c>
      <c r="F1680" s="6">
        <v>28532</v>
      </c>
    </row>
    <row r="1681" spans="1:6" ht="20.25" customHeight="1" x14ac:dyDescent="0.25">
      <c r="A1681" s="1" t="s">
        <v>3</v>
      </c>
      <c r="B1681" s="1" t="s">
        <v>9</v>
      </c>
      <c r="C1681" s="1" t="s">
        <v>10</v>
      </c>
      <c r="D1681" s="9">
        <v>45049</v>
      </c>
      <c r="E1681" s="2">
        <v>39218.067875526525</v>
      </c>
      <c r="F1681" s="6">
        <v>30626</v>
      </c>
    </row>
    <row r="1682" spans="1:6" ht="20.25" customHeight="1" x14ac:dyDescent="0.25">
      <c r="A1682" s="1" t="s">
        <v>1</v>
      </c>
      <c r="B1682" s="1" t="s">
        <v>16</v>
      </c>
      <c r="C1682" s="1" t="s">
        <v>15</v>
      </c>
      <c r="D1682" s="9">
        <v>45048</v>
      </c>
      <c r="E1682" s="2">
        <v>43622.746758401554</v>
      </c>
      <c r="F1682" s="6">
        <v>38604</v>
      </c>
    </row>
    <row r="1683" spans="1:6" ht="20.25" customHeight="1" x14ac:dyDescent="0.25">
      <c r="A1683" s="1" t="s">
        <v>2</v>
      </c>
      <c r="B1683" s="1" t="s">
        <v>19</v>
      </c>
      <c r="C1683" s="1" t="s">
        <v>15</v>
      </c>
      <c r="D1683" s="9">
        <v>45048</v>
      </c>
      <c r="E1683" s="2">
        <v>25556.132676274916</v>
      </c>
      <c r="F1683" s="6">
        <v>21126</v>
      </c>
    </row>
    <row r="1684" spans="1:6" ht="20.25" customHeight="1" x14ac:dyDescent="0.25">
      <c r="A1684" s="1" t="s">
        <v>3</v>
      </c>
      <c r="B1684" s="1" t="s">
        <v>14</v>
      </c>
      <c r="C1684" s="1" t="s">
        <v>23</v>
      </c>
      <c r="D1684" s="9">
        <v>45047</v>
      </c>
      <c r="E1684" s="2">
        <v>29148.623509921035</v>
      </c>
      <c r="F1684" s="6">
        <v>26071</v>
      </c>
    </row>
    <row r="1685" spans="1:6" ht="20.25" customHeight="1" x14ac:dyDescent="0.25">
      <c r="A1685" s="1" t="s">
        <v>3</v>
      </c>
      <c r="B1685" s="1" t="s">
        <v>18</v>
      </c>
      <c r="C1685" s="1" t="s">
        <v>23</v>
      </c>
      <c r="D1685" s="9">
        <v>45047</v>
      </c>
      <c r="E1685" s="2">
        <v>29797.633225724992</v>
      </c>
      <c r="F1685" s="6">
        <v>26813</v>
      </c>
    </row>
    <row r="1686" spans="1:6" ht="20.25" customHeight="1" x14ac:dyDescent="0.25">
      <c r="A1686" s="1" t="s">
        <v>1</v>
      </c>
      <c r="B1686" s="1" t="s">
        <v>14</v>
      </c>
      <c r="C1686" s="1" t="s">
        <v>15</v>
      </c>
      <c r="D1686" s="9">
        <v>45047</v>
      </c>
      <c r="E1686" s="2">
        <v>43255.471250291987</v>
      </c>
      <c r="F1686" s="6">
        <v>37207</v>
      </c>
    </row>
    <row r="1687" spans="1:6" ht="20.25" customHeight="1" x14ac:dyDescent="0.25">
      <c r="A1687" s="1" t="s">
        <v>1</v>
      </c>
      <c r="B1687" s="1" t="s">
        <v>12</v>
      </c>
      <c r="C1687" s="1" t="s">
        <v>10</v>
      </c>
      <c r="D1687" s="9">
        <v>45046</v>
      </c>
      <c r="E1687" s="2">
        <v>43201.532521221801</v>
      </c>
      <c r="F1687" s="6">
        <v>35876</v>
      </c>
    </row>
    <row r="1688" spans="1:6" ht="20.25" customHeight="1" x14ac:dyDescent="0.25">
      <c r="A1688" s="1" t="s">
        <v>1</v>
      </c>
      <c r="B1688" s="1" t="s">
        <v>11</v>
      </c>
      <c r="C1688" s="1" t="s">
        <v>15</v>
      </c>
      <c r="D1688" s="9">
        <v>45046</v>
      </c>
      <c r="E1688" s="2">
        <v>22540.326549123165</v>
      </c>
      <c r="F1688" s="6">
        <v>18698</v>
      </c>
    </row>
    <row r="1689" spans="1:6" ht="20.25" customHeight="1" x14ac:dyDescent="0.25">
      <c r="A1689" s="1" t="s">
        <v>1</v>
      </c>
      <c r="B1689" s="1" t="s">
        <v>16</v>
      </c>
      <c r="C1689" s="1" t="s">
        <v>17</v>
      </c>
      <c r="D1689" s="9">
        <v>45046</v>
      </c>
      <c r="E1689" s="2">
        <v>32859.760504458107</v>
      </c>
      <c r="F1689" s="6">
        <v>28542</v>
      </c>
    </row>
    <row r="1690" spans="1:6" ht="20.25" customHeight="1" x14ac:dyDescent="0.25">
      <c r="A1690" s="1" t="s">
        <v>2</v>
      </c>
      <c r="B1690" s="1" t="s">
        <v>19</v>
      </c>
      <c r="C1690" s="1" t="s">
        <v>15</v>
      </c>
      <c r="D1690" s="9">
        <v>45046</v>
      </c>
      <c r="E1690" s="2">
        <v>38942.679567484287</v>
      </c>
      <c r="F1690" s="6">
        <v>32262</v>
      </c>
    </row>
    <row r="1691" spans="1:6" ht="20.25" customHeight="1" x14ac:dyDescent="0.25">
      <c r="A1691" s="1" t="s">
        <v>3</v>
      </c>
      <c r="B1691" s="1" t="s">
        <v>11</v>
      </c>
      <c r="C1691" s="1" t="s">
        <v>23</v>
      </c>
      <c r="D1691" s="9">
        <v>45046</v>
      </c>
      <c r="E1691" s="2">
        <v>24974.329134841071</v>
      </c>
      <c r="F1691" s="6">
        <v>21408</v>
      </c>
    </row>
    <row r="1692" spans="1:6" ht="20.25" customHeight="1" x14ac:dyDescent="0.25">
      <c r="A1692" s="1" t="s">
        <v>1</v>
      </c>
      <c r="B1692" s="1" t="s">
        <v>13</v>
      </c>
      <c r="C1692" s="1" t="s">
        <v>23</v>
      </c>
      <c r="D1692" s="9">
        <v>45046</v>
      </c>
      <c r="E1692" s="2">
        <v>45242.938380396961</v>
      </c>
      <c r="F1692" s="6">
        <v>36773</v>
      </c>
    </row>
    <row r="1693" spans="1:6" ht="20.25" customHeight="1" x14ac:dyDescent="0.25">
      <c r="A1693" s="1" t="s">
        <v>1</v>
      </c>
      <c r="B1693" s="1" t="s">
        <v>20</v>
      </c>
      <c r="C1693" s="1" t="s">
        <v>10</v>
      </c>
      <c r="D1693" s="9">
        <v>45045</v>
      </c>
      <c r="E1693" s="2">
        <v>24143.425908372468</v>
      </c>
      <c r="F1693" s="6">
        <v>19692</v>
      </c>
    </row>
    <row r="1694" spans="1:6" ht="20.25" customHeight="1" x14ac:dyDescent="0.25">
      <c r="A1694" s="1" t="s">
        <v>1</v>
      </c>
      <c r="B1694" s="1" t="s">
        <v>18</v>
      </c>
      <c r="C1694" s="1" t="s">
        <v>10</v>
      </c>
      <c r="D1694" s="9">
        <v>45045</v>
      </c>
      <c r="E1694" s="2">
        <v>44579.498605573266</v>
      </c>
      <c r="F1694" s="6">
        <v>36660</v>
      </c>
    </row>
    <row r="1695" spans="1:6" ht="20.25" customHeight="1" x14ac:dyDescent="0.25">
      <c r="A1695" s="1" t="s">
        <v>1</v>
      </c>
      <c r="B1695" s="1" t="s">
        <v>11</v>
      </c>
      <c r="C1695" s="1" t="s">
        <v>10</v>
      </c>
      <c r="D1695" s="9">
        <v>45044</v>
      </c>
      <c r="E1695" s="2">
        <v>39435.592369162245</v>
      </c>
      <c r="F1695" s="6">
        <v>31094</v>
      </c>
    </row>
    <row r="1696" spans="1:6" ht="20.25" customHeight="1" x14ac:dyDescent="0.25">
      <c r="A1696" s="1" t="s">
        <v>3</v>
      </c>
      <c r="B1696" s="1" t="s">
        <v>14</v>
      </c>
      <c r="C1696" s="1" t="s">
        <v>21</v>
      </c>
      <c r="D1696" s="9">
        <v>45044</v>
      </c>
      <c r="E1696" s="2">
        <v>36316.229295478173</v>
      </c>
      <c r="F1696" s="6">
        <v>29270</v>
      </c>
    </row>
    <row r="1697" spans="1:6" ht="20.25" customHeight="1" x14ac:dyDescent="0.25">
      <c r="A1697" s="1" t="s">
        <v>3</v>
      </c>
      <c r="B1697" s="1" t="s">
        <v>14</v>
      </c>
      <c r="C1697" s="1" t="s">
        <v>23</v>
      </c>
      <c r="D1697" s="9">
        <v>45043</v>
      </c>
      <c r="E1697" s="2">
        <v>29282.370007092744</v>
      </c>
      <c r="F1697" s="6">
        <v>26067</v>
      </c>
    </row>
    <row r="1698" spans="1:6" ht="20.25" customHeight="1" x14ac:dyDescent="0.25">
      <c r="A1698" s="1" t="s">
        <v>3</v>
      </c>
      <c r="B1698" s="1" t="s">
        <v>18</v>
      </c>
      <c r="C1698" s="1" t="s">
        <v>23</v>
      </c>
      <c r="D1698" s="9">
        <v>45043</v>
      </c>
      <c r="E1698" s="2">
        <v>30000.424716379839</v>
      </c>
      <c r="F1698" s="6">
        <v>26809</v>
      </c>
    </row>
    <row r="1699" spans="1:6" ht="20.25" customHeight="1" x14ac:dyDescent="0.25">
      <c r="A1699" s="1" t="s">
        <v>1</v>
      </c>
      <c r="B1699" s="1" t="s">
        <v>20</v>
      </c>
      <c r="C1699" s="1" t="s">
        <v>10</v>
      </c>
      <c r="D1699" s="9">
        <v>45043</v>
      </c>
      <c r="E1699" s="2">
        <v>40627.63922123571</v>
      </c>
      <c r="F1699" s="6">
        <v>32837</v>
      </c>
    </row>
    <row r="1700" spans="1:6" ht="20.25" customHeight="1" x14ac:dyDescent="0.25">
      <c r="A1700" s="1" t="s">
        <v>3</v>
      </c>
      <c r="B1700" s="1" t="s">
        <v>20</v>
      </c>
      <c r="C1700" s="1" t="s">
        <v>17</v>
      </c>
      <c r="D1700" s="9">
        <v>45043</v>
      </c>
      <c r="E1700" s="2">
        <v>42927.893370571743</v>
      </c>
      <c r="F1700" s="6">
        <v>35253</v>
      </c>
    </row>
    <row r="1701" spans="1:6" ht="20.25" customHeight="1" x14ac:dyDescent="0.25">
      <c r="A1701" s="1" t="s">
        <v>1</v>
      </c>
      <c r="B1701" s="1" t="s">
        <v>12</v>
      </c>
      <c r="C1701" s="1" t="s">
        <v>10</v>
      </c>
      <c r="D1701" s="9">
        <v>45042</v>
      </c>
      <c r="E1701" s="2">
        <v>43393.709489885005</v>
      </c>
      <c r="F1701" s="6">
        <v>35872</v>
      </c>
    </row>
    <row r="1702" spans="1:6" ht="20.25" customHeight="1" x14ac:dyDescent="0.25">
      <c r="A1702" s="1" t="s">
        <v>1</v>
      </c>
      <c r="B1702" s="1" t="s">
        <v>11</v>
      </c>
      <c r="C1702" s="1" t="s">
        <v>15</v>
      </c>
      <c r="D1702" s="9">
        <v>45042</v>
      </c>
      <c r="E1702" s="2">
        <v>22236.344160559907</v>
      </c>
      <c r="F1702" s="6">
        <v>18694</v>
      </c>
    </row>
    <row r="1703" spans="1:6" ht="20.25" customHeight="1" x14ac:dyDescent="0.25">
      <c r="A1703" s="1" t="s">
        <v>1</v>
      </c>
      <c r="B1703" s="1" t="s">
        <v>16</v>
      </c>
      <c r="C1703" s="1" t="s">
        <v>17</v>
      </c>
      <c r="D1703" s="9">
        <v>45042</v>
      </c>
      <c r="E1703" s="2">
        <v>32054.563493918642</v>
      </c>
      <c r="F1703" s="6">
        <v>28538</v>
      </c>
    </row>
    <row r="1704" spans="1:6" ht="20.25" customHeight="1" x14ac:dyDescent="0.25">
      <c r="A1704" s="1" t="s">
        <v>2</v>
      </c>
      <c r="B1704" s="1" t="s">
        <v>19</v>
      </c>
      <c r="C1704" s="1" t="s">
        <v>15</v>
      </c>
      <c r="D1704" s="9">
        <v>45042</v>
      </c>
      <c r="E1704" s="2">
        <v>36498.385529057348</v>
      </c>
      <c r="F1704" s="6">
        <v>32258</v>
      </c>
    </row>
    <row r="1705" spans="1:6" ht="20.25" customHeight="1" x14ac:dyDescent="0.25">
      <c r="A1705" s="1" t="s">
        <v>3</v>
      </c>
      <c r="B1705" s="1" t="s">
        <v>11</v>
      </c>
      <c r="C1705" s="1" t="s">
        <v>23</v>
      </c>
      <c r="D1705" s="9">
        <v>45042</v>
      </c>
      <c r="E1705" s="2">
        <v>24995.851550913889</v>
      </c>
      <c r="F1705" s="6">
        <v>21404</v>
      </c>
    </row>
    <row r="1706" spans="1:6" ht="20.25" customHeight="1" x14ac:dyDescent="0.25">
      <c r="A1706" s="1" t="s">
        <v>1</v>
      </c>
      <c r="B1706" s="1" t="s">
        <v>20</v>
      </c>
      <c r="C1706" s="1" t="s">
        <v>17</v>
      </c>
      <c r="D1706" s="9">
        <v>45042</v>
      </c>
      <c r="E1706" s="2">
        <v>22418.822158102859</v>
      </c>
      <c r="F1706" s="6">
        <v>19224</v>
      </c>
    </row>
    <row r="1707" spans="1:6" ht="20.25" customHeight="1" x14ac:dyDescent="0.25">
      <c r="A1707" s="1" t="s">
        <v>1</v>
      </c>
      <c r="B1707" s="1" t="s">
        <v>11</v>
      </c>
      <c r="C1707" s="1" t="s">
        <v>21</v>
      </c>
      <c r="D1707" s="9">
        <v>45042</v>
      </c>
      <c r="E1707" s="2">
        <v>42444.065085588445</v>
      </c>
      <c r="F1707" s="6">
        <v>37179</v>
      </c>
    </row>
    <row r="1708" spans="1:6" ht="20.25" customHeight="1" x14ac:dyDescent="0.25">
      <c r="A1708" s="1" t="s">
        <v>1</v>
      </c>
      <c r="B1708" s="1" t="s">
        <v>18</v>
      </c>
      <c r="C1708" s="1" t="s">
        <v>17</v>
      </c>
      <c r="D1708" s="9">
        <v>45042</v>
      </c>
      <c r="E1708" s="2">
        <v>27502.165270499328</v>
      </c>
      <c r="F1708" s="6">
        <v>23520</v>
      </c>
    </row>
    <row r="1709" spans="1:6" ht="20.25" customHeight="1" x14ac:dyDescent="0.25">
      <c r="A1709" s="1" t="s">
        <v>1</v>
      </c>
      <c r="B1709" s="1" t="s">
        <v>16</v>
      </c>
      <c r="C1709" s="1" t="s">
        <v>17</v>
      </c>
      <c r="D1709" s="9">
        <v>45042</v>
      </c>
      <c r="E1709" s="2">
        <v>37807.379192063861</v>
      </c>
      <c r="F1709" s="6">
        <v>31352</v>
      </c>
    </row>
    <row r="1710" spans="1:6" ht="20.25" customHeight="1" x14ac:dyDescent="0.25">
      <c r="A1710" s="1" t="s">
        <v>3</v>
      </c>
      <c r="B1710" s="1" t="s">
        <v>14</v>
      </c>
      <c r="C1710" s="1" t="s">
        <v>15</v>
      </c>
      <c r="D1710" s="9">
        <v>45042</v>
      </c>
      <c r="E1710" s="2">
        <v>32059.003195182973</v>
      </c>
      <c r="F1710" s="6">
        <v>26518</v>
      </c>
    </row>
    <row r="1711" spans="1:6" ht="20.25" customHeight="1" x14ac:dyDescent="0.25">
      <c r="A1711" s="1" t="s">
        <v>3</v>
      </c>
      <c r="B1711" s="1" t="s">
        <v>16</v>
      </c>
      <c r="C1711" s="1" t="s">
        <v>15</v>
      </c>
      <c r="D1711" s="9">
        <v>45042</v>
      </c>
      <c r="E1711" s="2">
        <v>30372.868449576177</v>
      </c>
      <c r="F1711" s="6">
        <v>25464</v>
      </c>
    </row>
    <row r="1712" spans="1:6" ht="20.25" customHeight="1" x14ac:dyDescent="0.25">
      <c r="A1712" s="1" t="s">
        <v>1</v>
      </c>
      <c r="B1712" s="1" t="s">
        <v>22</v>
      </c>
      <c r="C1712" s="1" t="s">
        <v>10</v>
      </c>
      <c r="D1712" s="9">
        <v>45042</v>
      </c>
      <c r="E1712" s="2">
        <v>27824.356058508489</v>
      </c>
      <c r="F1712" s="6">
        <v>22886</v>
      </c>
    </row>
    <row r="1713" spans="1:6" ht="20.25" customHeight="1" x14ac:dyDescent="0.25">
      <c r="A1713" s="1" t="s">
        <v>1</v>
      </c>
      <c r="B1713" s="1" t="s">
        <v>22</v>
      </c>
      <c r="C1713" s="1" t="s">
        <v>21</v>
      </c>
      <c r="D1713" s="9">
        <v>45041</v>
      </c>
      <c r="E1713" s="2">
        <v>36236.217016505994</v>
      </c>
      <c r="F1713" s="6">
        <v>31178</v>
      </c>
    </row>
    <row r="1714" spans="1:6" ht="20.25" customHeight="1" x14ac:dyDescent="0.25">
      <c r="A1714" s="1" t="s">
        <v>2</v>
      </c>
      <c r="B1714" s="1" t="s">
        <v>19</v>
      </c>
      <c r="C1714" s="1" t="s">
        <v>23</v>
      </c>
      <c r="D1714" s="9">
        <v>45041</v>
      </c>
      <c r="E1714" s="2">
        <v>28362.275667774804</v>
      </c>
      <c r="F1714" s="6">
        <v>24911</v>
      </c>
    </row>
    <row r="1715" spans="1:6" ht="20.25" customHeight="1" x14ac:dyDescent="0.25">
      <c r="A1715" s="1" t="s">
        <v>1</v>
      </c>
      <c r="B1715" s="1" t="s">
        <v>12</v>
      </c>
      <c r="C1715" s="1" t="s">
        <v>15</v>
      </c>
      <c r="D1715" s="9">
        <v>45041</v>
      </c>
      <c r="E1715" s="2">
        <v>30887.479911016591</v>
      </c>
      <c r="F1715" s="6">
        <v>25236</v>
      </c>
    </row>
    <row r="1716" spans="1:6" ht="20.25" customHeight="1" x14ac:dyDescent="0.25">
      <c r="A1716" s="1" t="s">
        <v>1</v>
      </c>
      <c r="B1716" s="1" t="s">
        <v>12</v>
      </c>
      <c r="C1716" s="1" t="s">
        <v>15</v>
      </c>
      <c r="D1716" s="9">
        <v>45041</v>
      </c>
      <c r="E1716" s="2">
        <v>27978.856913149411</v>
      </c>
      <c r="F1716" s="6">
        <v>24845</v>
      </c>
    </row>
    <row r="1717" spans="1:6" ht="20.25" customHeight="1" x14ac:dyDescent="0.25">
      <c r="A1717" s="1" t="s">
        <v>3</v>
      </c>
      <c r="B1717" s="1" t="s">
        <v>9</v>
      </c>
      <c r="C1717" s="1" t="s">
        <v>17</v>
      </c>
      <c r="D1717" s="9">
        <v>45041</v>
      </c>
      <c r="E1717" s="2">
        <v>21696.088006506976</v>
      </c>
      <c r="F1717" s="6">
        <v>18887</v>
      </c>
    </row>
    <row r="1718" spans="1:6" ht="20.25" customHeight="1" x14ac:dyDescent="0.25">
      <c r="A1718" s="1" t="s">
        <v>3</v>
      </c>
      <c r="B1718" s="1" t="s">
        <v>20</v>
      </c>
      <c r="C1718" s="1" t="s">
        <v>10</v>
      </c>
      <c r="D1718" s="9">
        <v>45041</v>
      </c>
      <c r="E1718" s="2">
        <v>37523.882340732707</v>
      </c>
      <c r="F1718" s="6">
        <v>30634</v>
      </c>
    </row>
    <row r="1719" spans="1:6" ht="20.25" customHeight="1" x14ac:dyDescent="0.25">
      <c r="A1719" s="1" t="s">
        <v>1</v>
      </c>
      <c r="B1719" s="1" t="s">
        <v>14</v>
      </c>
      <c r="C1719" s="1" t="s">
        <v>10</v>
      </c>
      <c r="D1719" s="9">
        <v>45040</v>
      </c>
      <c r="E1719" s="2">
        <v>19733.14257011265</v>
      </c>
      <c r="F1719" s="6">
        <v>16783</v>
      </c>
    </row>
    <row r="1720" spans="1:6" ht="20.25" customHeight="1" x14ac:dyDescent="0.25">
      <c r="A1720" s="1" t="s">
        <v>1</v>
      </c>
      <c r="B1720" s="1" t="s">
        <v>20</v>
      </c>
      <c r="C1720" s="1" t="s">
        <v>17</v>
      </c>
      <c r="D1720" s="9">
        <v>45038</v>
      </c>
      <c r="E1720" s="2">
        <v>22768.634523420227</v>
      </c>
      <c r="F1720" s="6">
        <v>19220</v>
      </c>
    </row>
    <row r="1721" spans="1:6" ht="20.25" customHeight="1" x14ac:dyDescent="0.25">
      <c r="A1721" s="1" t="s">
        <v>1</v>
      </c>
      <c r="B1721" s="1" t="s">
        <v>11</v>
      </c>
      <c r="C1721" s="1" t="s">
        <v>21</v>
      </c>
      <c r="D1721" s="9">
        <v>45038</v>
      </c>
      <c r="E1721" s="2">
        <v>43560.621391908557</v>
      </c>
      <c r="F1721" s="6">
        <v>37175</v>
      </c>
    </row>
    <row r="1722" spans="1:6" ht="20.25" customHeight="1" x14ac:dyDescent="0.25">
      <c r="A1722" s="1" t="s">
        <v>1</v>
      </c>
      <c r="B1722" s="1" t="s">
        <v>18</v>
      </c>
      <c r="C1722" s="1" t="s">
        <v>17</v>
      </c>
      <c r="D1722" s="9">
        <v>45038</v>
      </c>
      <c r="E1722" s="2">
        <v>27924.014689893884</v>
      </c>
      <c r="F1722" s="6">
        <v>23516</v>
      </c>
    </row>
    <row r="1723" spans="1:6" ht="20.25" customHeight="1" x14ac:dyDescent="0.25">
      <c r="A1723" s="1" t="s">
        <v>1</v>
      </c>
      <c r="B1723" s="1" t="s">
        <v>16</v>
      </c>
      <c r="C1723" s="1" t="s">
        <v>17</v>
      </c>
      <c r="D1723" s="9">
        <v>45038</v>
      </c>
      <c r="E1723" s="2">
        <v>38257.204095520043</v>
      </c>
      <c r="F1723" s="6">
        <v>31348</v>
      </c>
    </row>
    <row r="1724" spans="1:6" ht="20.25" customHeight="1" x14ac:dyDescent="0.25">
      <c r="A1724" s="1" t="s">
        <v>3</v>
      </c>
      <c r="B1724" s="1" t="s">
        <v>14</v>
      </c>
      <c r="C1724" s="1" t="s">
        <v>15</v>
      </c>
      <c r="D1724" s="9">
        <v>45038</v>
      </c>
      <c r="E1724" s="2">
        <v>31808.031183720039</v>
      </c>
      <c r="F1724" s="6">
        <v>26514</v>
      </c>
    </row>
    <row r="1725" spans="1:6" ht="20.25" customHeight="1" x14ac:dyDescent="0.25">
      <c r="A1725" s="1" t="s">
        <v>3</v>
      </c>
      <c r="B1725" s="1" t="s">
        <v>16</v>
      </c>
      <c r="C1725" s="1" t="s">
        <v>15</v>
      </c>
      <c r="D1725" s="9">
        <v>45038</v>
      </c>
      <c r="E1725" s="2">
        <v>30831.236318455823</v>
      </c>
      <c r="F1725" s="6">
        <v>25460</v>
      </c>
    </row>
    <row r="1726" spans="1:6" ht="20.25" customHeight="1" x14ac:dyDescent="0.25">
      <c r="A1726" s="1" t="s">
        <v>1</v>
      </c>
      <c r="B1726" s="1" t="s">
        <v>11</v>
      </c>
      <c r="C1726" s="1" t="s">
        <v>15</v>
      </c>
      <c r="D1726" s="9">
        <v>45038</v>
      </c>
      <c r="E1726" s="2">
        <v>41305.483146967614</v>
      </c>
      <c r="F1726" s="6">
        <v>34257</v>
      </c>
    </row>
    <row r="1727" spans="1:6" ht="20.25" customHeight="1" x14ac:dyDescent="0.25">
      <c r="A1727" s="1" t="s">
        <v>1</v>
      </c>
      <c r="B1727" s="1" t="s">
        <v>16</v>
      </c>
      <c r="C1727" s="1" t="s">
        <v>21</v>
      </c>
      <c r="D1727" s="9">
        <v>45038</v>
      </c>
      <c r="E1727" s="2">
        <v>18268.392296184775</v>
      </c>
      <c r="F1727" s="6">
        <v>16222</v>
      </c>
    </row>
    <row r="1728" spans="1:6" ht="20.25" customHeight="1" x14ac:dyDescent="0.25">
      <c r="A1728" s="1" t="s">
        <v>1</v>
      </c>
      <c r="B1728" s="1" t="s">
        <v>22</v>
      </c>
      <c r="C1728" s="1" t="s">
        <v>21</v>
      </c>
      <c r="D1728" s="9">
        <v>45037</v>
      </c>
      <c r="E1728" s="2">
        <v>36914.958244444722</v>
      </c>
      <c r="F1728" s="6">
        <v>31174</v>
      </c>
    </row>
    <row r="1729" spans="1:6" ht="20.25" customHeight="1" x14ac:dyDescent="0.25">
      <c r="A1729" s="1" t="s">
        <v>2</v>
      </c>
      <c r="B1729" s="1" t="s">
        <v>19</v>
      </c>
      <c r="C1729" s="1" t="s">
        <v>23</v>
      </c>
      <c r="D1729" s="9">
        <v>45037</v>
      </c>
      <c r="E1729" s="2">
        <v>28708.607632476316</v>
      </c>
      <c r="F1729" s="6">
        <v>24907</v>
      </c>
    </row>
    <row r="1730" spans="1:6" ht="20.25" customHeight="1" x14ac:dyDescent="0.25">
      <c r="A1730" s="1" t="s">
        <v>1</v>
      </c>
      <c r="B1730" s="1" t="s">
        <v>12</v>
      </c>
      <c r="C1730" s="1" t="s">
        <v>15</v>
      </c>
      <c r="D1730" s="9">
        <v>45037</v>
      </c>
      <c r="E1730" s="2">
        <v>28603.773806727102</v>
      </c>
      <c r="F1730" s="6">
        <v>25232</v>
      </c>
    </row>
    <row r="1731" spans="1:6" ht="20.25" customHeight="1" x14ac:dyDescent="0.25">
      <c r="A1731" s="1" t="s">
        <v>1</v>
      </c>
      <c r="B1731" s="1" t="s">
        <v>12</v>
      </c>
      <c r="C1731" s="1" t="s">
        <v>15</v>
      </c>
      <c r="D1731" s="9">
        <v>45037</v>
      </c>
      <c r="E1731" s="2">
        <v>27838.170986014393</v>
      </c>
      <c r="F1731" s="6">
        <v>24841</v>
      </c>
    </row>
    <row r="1732" spans="1:6" ht="20.25" customHeight="1" x14ac:dyDescent="0.25">
      <c r="A1732" s="1" t="s">
        <v>3</v>
      </c>
      <c r="B1732" s="1" t="s">
        <v>9</v>
      </c>
      <c r="C1732" s="1" t="s">
        <v>17</v>
      </c>
      <c r="D1732" s="9">
        <v>45037</v>
      </c>
      <c r="E1732" s="2">
        <v>23159.707319198806</v>
      </c>
      <c r="F1732" s="6">
        <v>18883</v>
      </c>
    </row>
    <row r="1733" spans="1:6" ht="20.25" customHeight="1" x14ac:dyDescent="0.25">
      <c r="A1733" s="1" t="s">
        <v>1</v>
      </c>
      <c r="B1733" s="1" t="s">
        <v>22</v>
      </c>
      <c r="C1733" s="1" t="s">
        <v>17</v>
      </c>
      <c r="D1733" s="9">
        <v>45037</v>
      </c>
      <c r="E1733" s="2">
        <v>30373.342295936276</v>
      </c>
      <c r="F1733" s="6">
        <v>26154</v>
      </c>
    </row>
    <row r="1734" spans="1:6" ht="20.25" customHeight="1" x14ac:dyDescent="0.25">
      <c r="A1734" s="1" t="s">
        <v>2</v>
      </c>
      <c r="B1734" s="1" t="s">
        <v>12</v>
      </c>
      <c r="C1734" s="1" t="s">
        <v>23</v>
      </c>
      <c r="D1734" s="9">
        <v>45037</v>
      </c>
      <c r="E1734" s="2">
        <v>25893.553336992158</v>
      </c>
      <c r="F1734" s="6">
        <v>21947</v>
      </c>
    </row>
    <row r="1735" spans="1:6" ht="20.25" customHeight="1" x14ac:dyDescent="0.25">
      <c r="A1735" s="1" t="s">
        <v>1</v>
      </c>
      <c r="B1735" s="1" t="s">
        <v>19</v>
      </c>
      <c r="C1735" s="1" t="s">
        <v>17</v>
      </c>
      <c r="D1735" s="9">
        <v>45037</v>
      </c>
      <c r="E1735" s="2">
        <v>23074.978484803381</v>
      </c>
      <c r="F1735" s="6">
        <v>18635</v>
      </c>
    </row>
    <row r="1736" spans="1:6" ht="20.25" customHeight="1" x14ac:dyDescent="0.25">
      <c r="A1736" s="1" t="s">
        <v>3</v>
      </c>
      <c r="B1736" s="1" t="s">
        <v>12</v>
      </c>
      <c r="C1736" s="1" t="s">
        <v>23</v>
      </c>
      <c r="D1736" s="9">
        <v>45037</v>
      </c>
      <c r="E1736" s="2">
        <v>32648.22053371989</v>
      </c>
      <c r="F1736" s="6">
        <v>26833</v>
      </c>
    </row>
    <row r="1737" spans="1:6" ht="20.25" customHeight="1" x14ac:dyDescent="0.25">
      <c r="A1737" s="1" t="s">
        <v>1</v>
      </c>
      <c r="B1737" s="1" t="s">
        <v>11</v>
      </c>
      <c r="C1737" s="1" t="s">
        <v>17</v>
      </c>
      <c r="D1737" s="9">
        <v>45037</v>
      </c>
      <c r="E1737" s="2">
        <v>18563.619355589308</v>
      </c>
      <c r="F1737" s="6">
        <v>15286</v>
      </c>
    </row>
    <row r="1738" spans="1:6" ht="20.25" customHeight="1" x14ac:dyDescent="0.25">
      <c r="A1738" s="1" t="s">
        <v>1</v>
      </c>
      <c r="B1738" s="1" t="s">
        <v>18</v>
      </c>
      <c r="C1738" s="1" t="s">
        <v>10</v>
      </c>
      <c r="D1738" s="9">
        <v>45037</v>
      </c>
      <c r="E1738" s="2">
        <v>28705.67464736944</v>
      </c>
      <c r="F1738" s="6">
        <v>24949</v>
      </c>
    </row>
    <row r="1739" spans="1:6" ht="20.25" customHeight="1" x14ac:dyDescent="0.25">
      <c r="A1739" s="1" t="s">
        <v>1</v>
      </c>
      <c r="B1739" s="1" t="s">
        <v>16</v>
      </c>
      <c r="C1739" s="1" t="s">
        <v>21</v>
      </c>
      <c r="D1739" s="9">
        <v>45037</v>
      </c>
      <c r="E1739" s="2">
        <v>43261.632079435112</v>
      </c>
      <c r="F1739" s="6">
        <v>33190</v>
      </c>
    </row>
    <row r="1740" spans="1:6" ht="20.25" customHeight="1" x14ac:dyDescent="0.25">
      <c r="A1740" s="1" t="s">
        <v>1</v>
      </c>
      <c r="B1740" s="1" t="s">
        <v>12</v>
      </c>
      <c r="C1740" s="1" t="s">
        <v>21</v>
      </c>
      <c r="D1740" s="9">
        <v>45036</v>
      </c>
      <c r="E1740" s="2">
        <v>42232.314103164579</v>
      </c>
      <c r="F1740" s="6">
        <v>34786</v>
      </c>
    </row>
    <row r="1741" spans="1:6" ht="20.25" customHeight="1" x14ac:dyDescent="0.25">
      <c r="A1741" s="1" t="s">
        <v>1</v>
      </c>
      <c r="B1741" s="1" t="s">
        <v>11</v>
      </c>
      <c r="C1741" s="1" t="s">
        <v>10</v>
      </c>
      <c r="D1741" s="9">
        <v>45036</v>
      </c>
      <c r="E1741" s="2">
        <v>31291.19940572789</v>
      </c>
      <c r="F1741" s="6">
        <v>26842</v>
      </c>
    </row>
    <row r="1742" spans="1:6" ht="20.25" customHeight="1" x14ac:dyDescent="0.25">
      <c r="A1742" s="1" t="s">
        <v>1</v>
      </c>
      <c r="B1742" s="1" t="s">
        <v>18</v>
      </c>
      <c r="C1742" s="1" t="s">
        <v>21</v>
      </c>
      <c r="D1742" s="9">
        <v>45036</v>
      </c>
      <c r="E1742" s="2">
        <v>19500.508751597561</v>
      </c>
      <c r="F1742" s="6">
        <v>17213</v>
      </c>
    </row>
    <row r="1743" spans="1:6" ht="20.25" customHeight="1" x14ac:dyDescent="0.25">
      <c r="A1743" s="1" t="s">
        <v>3</v>
      </c>
      <c r="B1743" s="1" t="s">
        <v>13</v>
      </c>
      <c r="C1743" s="1" t="s">
        <v>21</v>
      </c>
      <c r="D1743" s="9">
        <v>45036</v>
      </c>
      <c r="E1743" s="2">
        <v>37786.782732865657</v>
      </c>
      <c r="F1743" s="6">
        <v>31544</v>
      </c>
    </row>
    <row r="1744" spans="1:6" ht="20.25" customHeight="1" x14ac:dyDescent="0.25">
      <c r="A1744" s="1" t="s">
        <v>3</v>
      </c>
      <c r="B1744" s="1" t="s">
        <v>11</v>
      </c>
      <c r="C1744" s="1" t="s">
        <v>10</v>
      </c>
      <c r="D1744" s="9">
        <v>45036</v>
      </c>
      <c r="E1744" s="2">
        <v>19252.989674114502</v>
      </c>
      <c r="F1744" s="6">
        <v>16136</v>
      </c>
    </row>
    <row r="1745" spans="1:6" ht="20.25" customHeight="1" x14ac:dyDescent="0.25">
      <c r="A1745" s="1" t="s">
        <v>2</v>
      </c>
      <c r="B1745" s="1" t="s">
        <v>12</v>
      </c>
      <c r="C1745" s="1" t="s">
        <v>17</v>
      </c>
      <c r="D1745" s="9">
        <v>45036</v>
      </c>
      <c r="E1745" s="2">
        <v>42399.708138998685</v>
      </c>
      <c r="F1745" s="6">
        <v>33513</v>
      </c>
    </row>
    <row r="1746" spans="1:6" ht="20.25" customHeight="1" x14ac:dyDescent="0.25">
      <c r="A1746" s="1" t="s">
        <v>1</v>
      </c>
      <c r="B1746" s="1" t="s">
        <v>22</v>
      </c>
      <c r="C1746" s="1" t="s">
        <v>17</v>
      </c>
      <c r="D1746" s="9">
        <v>45036</v>
      </c>
      <c r="E1746" s="2">
        <v>42777.403145011071</v>
      </c>
      <c r="F1746" s="6">
        <v>32391</v>
      </c>
    </row>
    <row r="1747" spans="1:6" ht="20.25" customHeight="1" x14ac:dyDescent="0.25">
      <c r="A1747" s="1" t="s">
        <v>2</v>
      </c>
      <c r="B1747" s="1" t="s">
        <v>13</v>
      </c>
      <c r="C1747" s="1" t="s">
        <v>23</v>
      </c>
      <c r="D1747" s="9">
        <v>45036</v>
      </c>
      <c r="E1747" s="2">
        <v>21798.503447104107</v>
      </c>
      <c r="F1747" s="6">
        <v>17044</v>
      </c>
    </row>
    <row r="1748" spans="1:6" ht="20.25" customHeight="1" x14ac:dyDescent="0.25">
      <c r="A1748" s="1" t="s">
        <v>2</v>
      </c>
      <c r="B1748" s="1" t="s">
        <v>9</v>
      </c>
      <c r="C1748" s="1" t="s">
        <v>23</v>
      </c>
      <c r="D1748" s="9">
        <v>45036</v>
      </c>
      <c r="E1748" s="2">
        <v>36685.040894897102</v>
      </c>
      <c r="F1748" s="6">
        <v>30249</v>
      </c>
    </row>
    <row r="1749" spans="1:6" ht="20.25" customHeight="1" x14ac:dyDescent="0.25">
      <c r="A1749" s="1" t="s">
        <v>3</v>
      </c>
      <c r="B1749" s="1" t="s">
        <v>19</v>
      </c>
      <c r="C1749" s="1" t="s">
        <v>17</v>
      </c>
      <c r="D1749" s="9">
        <v>45036</v>
      </c>
      <c r="E1749" s="2">
        <v>35358.124928595556</v>
      </c>
      <c r="F1749" s="6">
        <v>28858</v>
      </c>
    </row>
    <row r="1750" spans="1:6" ht="20.25" customHeight="1" x14ac:dyDescent="0.25">
      <c r="A1750" s="1" t="s">
        <v>1</v>
      </c>
      <c r="B1750" s="1" t="s">
        <v>11</v>
      </c>
      <c r="C1750" s="1" t="s">
        <v>15</v>
      </c>
      <c r="D1750" s="9">
        <v>45034</v>
      </c>
      <c r="E1750" s="2">
        <v>40639.185358178598</v>
      </c>
      <c r="F1750" s="6">
        <v>34253</v>
      </c>
    </row>
    <row r="1751" spans="1:6" ht="20.25" customHeight="1" x14ac:dyDescent="0.25">
      <c r="A1751" s="1" t="s">
        <v>1</v>
      </c>
      <c r="B1751" s="1" t="s">
        <v>16</v>
      </c>
      <c r="C1751" s="1" t="s">
        <v>21</v>
      </c>
      <c r="D1751" s="9">
        <v>45034</v>
      </c>
      <c r="E1751" s="2">
        <v>18994.551231875139</v>
      </c>
      <c r="F1751" s="6">
        <v>16218</v>
      </c>
    </row>
    <row r="1752" spans="1:6" ht="20.25" customHeight="1" x14ac:dyDescent="0.25">
      <c r="A1752" s="1" t="s">
        <v>1</v>
      </c>
      <c r="B1752" s="1" t="s">
        <v>14</v>
      </c>
      <c r="C1752" s="1" t="s">
        <v>15</v>
      </c>
      <c r="D1752" s="9">
        <v>45034</v>
      </c>
      <c r="E1752" s="2">
        <v>30422.302930898994</v>
      </c>
      <c r="F1752" s="6">
        <v>23866</v>
      </c>
    </row>
    <row r="1753" spans="1:6" ht="20.25" customHeight="1" x14ac:dyDescent="0.25">
      <c r="A1753" s="1" t="s">
        <v>1</v>
      </c>
      <c r="B1753" s="1" t="s">
        <v>11</v>
      </c>
      <c r="C1753" s="1" t="s">
        <v>23</v>
      </c>
      <c r="D1753" s="9">
        <v>45034</v>
      </c>
      <c r="E1753" s="2">
        <v>35634.22064942716</v>
      </c>
      <c r="F1753" s="6">
        <v>28903</v>
      </c>
    </row>
    <row r="1754" spans="1:6" ht="20.25" customHeight="1" x14ac:dyDescent="0.25">
      <c r="A1754" s="1" t="s">
        <v>1</v>
      </c>
      <c r="B1754" s="1" t="s">
        <v>16</v>
      </c>
      <c r="C1754" s="1" t="s">
        <v>10</v>
      </c>
      <c r="D1754" s="9">
        <v>45034</v>
      </c>
      <c r="E1754" s="2">
        <v>19584.528748811954</v>
      </c>
      <c r="F1754" s="6">
        <v>15090</v>
      </c>
    </row>
    <row r="1755" spans="1:6" ht="20.25" customHeight="1" x14ac:dyDescent="0.25">
      <c r="A1755" s="1" t="s">
        <v>3</v>
      </c>
      <c r="B1755" s="1" t="s">
        <v>14</v>
      </c>
      <c r="C1755" s="1" t="s">
        <v>21</v>
      </c>
      <c r="D1755" s="9">
        <v>45034</v>
      </c>
      <c r="E1755" s="2">
        <v>36968.272969487531</v>
      </c>
      <c r="F1755" s="6">
        <v>31854</v>
      </c>
    </row>
    <row r="1756" spans="1:6" ht="20.25" customHeight="1" x14ac:dyDescent="0.25">
      <c r="A1756" s="1" t="s">
        <v>3</v>
      </c>
      <c r="B1756" s="1" t="s">
        <v>14</v>
      </c>
      <c r="C1756" s="1" t="s">
        <v>15</v>
      </c>
      <c r="D1756" s="9">
        <v>45034</v>
      </c>
      <c r="E1756" s="2">
        <v>37566.069057259439</v>
      </c>
      <c r="F1756" s="6">
        <v>28502</v>
      </c>
    </row>
    <row r="1757" spans="1:6" ht="20.25" customHeight="1" x14ac:dyDescent="0.25">
      <c r="A1757" s="1" t="s">
        <v>3</v>
      </c>
      <c r="B1757" s="1" t="s">
        <v>22</v>
      </c>
      <c r="C1757" s="1" t="s">
        <v>23</v>
      </c>
      <c r="D1757" s="9">
        <v>45034</v>
      </c>
      <c r="E1757" s="2">
        <v>21194.513977713144</v>
      </c>
      <c r="F1757" s="6">
        <v>16828</v>
      </c>
    </row>
    <row r="1758" spans="1:6" ht="20.25" customHeight="1" x14ac:dyDescent="0.25">
      <c r="A1758" s="1" t="s">
        <v>3</v>
      </c>
      <c r="B1758" s="1" t="s">
        <v>16</v>
      </c>
      <c r="C1758" s="1" t="s">
        <v>10</v>
      </c>
      <c r="D1758" s="9">
        <v>45034</v>
      </c>
      <c r="E1758" s="2">
        <v>34591.334895426313</v>
      </c>
      <c r="F1758" s="6">
        <v>26597</v>
      </c>
    </row>
    <row r="1759" spans="1:6" ht="20.25" customHeight="1" x14ac:dyDescent="0.25">
      <c r="A1759" s="1" t="s">
        <v>1</v>
      </c>
      <c r="B1759" s="1" t="s">
        <v>22</v>
      </c>
      <c r="C1759" s="1" t="s">
        <v>17</v>
      </c>
      <c r="D1759" s="9">
        <v>45033</v>
      </c>
      <c r="E1759" s="2">
        <v>31371.683296659794</v>
      </c>
      <c r="F1759" s="6">
        <v>26150</v>
      </c>
    </row>
    <row r="1760" spans="1:6" ht="20.25" customHeight="1" x14ac:dyDescent="0.25">
      <c r="A1760" s="1" t="s">
        <v>2</v>
      </c>
      <c r="B1760" s="1" t="s">
        <v>12</v>
      </c>
      <c r="C1760" s="1" t="s">
        <v>23</v>
      </c>
      <c r="D1760" s="9">
        <v>45033</v>
      </c>
      <c r="E1760" s="2">
        <v>25381.952103020772</v>
      </c>
      <c r="F1760" s="6">
        <v>21943</v>
      </c>
    </row>
    <row r="1761" spans="1:6" ht="20.25" customHeight="1" x14ac:dyDescent="0.25">
      <c r="A1761" s="1" t="s">
        <v>1</v>
      </c>
      <c r="B1761" s="1" t="s">
        <v>13</v>
      </c>
      <c r="C1761" s="1" t="s">
        <v>15</v>
      </c>
      <c r="D1761" s="9">
        <v>45033</v>
      </c>
      <c r="E1761" s="2">
        <v>19815.840604681005</v>
      </c>
      <c r="F1761" s="6">
        <v>15189</v>
      </c>
    </row>
    <row r="1762" spans="1:6" ht="20.25" customHeight="1" x14ac:dyDescent="0.25">
      <c r="A1762" s="1" t="s">
        <v>1</v>
      </c>
      <c r="B1762" s="1" t="s">
        <v>19</v>
      </c>
      <c r="C1762" s="1" t="s">
        <v>15</v>
      </c>
      <c r="D1762" s="9">
        <v>45033</v>
      </c>
      <c r="E1762" s="2">
        <v>34397.82328739659</v>
      </c>
      <c r="F1762" s="6">
        <v>27179</v>
      </c>
    </row>
    <row r="1763" spans="1:6" ht="20.25" customHeight="1" x14ac:dyDescent="0.25">
      <c r="A1763" s="1" t="s">
        <v>1</v>
      </c>
      <c r="B1763" s="1" t="s">
        <v>19</v>
      </c>
      <c r="C1763" s="1" t="s">
        <v>23</v>
      </c>
      <c r="D1763" s="9">
        <v>45033</v>
      </c>
      <c r="E1763" s="2">
        <v>28721.919464734139</v>
      </c>
      <c r="F1763" s="6">
        <v>22786</v>
      </c>
    </row>
    <row r="1764" spans="1:6" ht="20.25" customHeight="1" x14ac:dyDescent="0.25">
      <c r="A1764" s="1" t="s">
        <v>1</v>
      </c>
      <c r="B1764" s="1" t="s">
        <v>19</v>
      </c>
      <c r="C1764" s="1" t="s">
        <v>17</v>
      </c>
      <c r="D1764" s="9">
        <v>45033</v>
      </c>
      <c r="E1764" s="2">
        <v>23750.934821325976</v>
      </c>
      <c r="F1764" s="6">
        <v>19510</v>
      </c>
    </row>
    <row r="1765" spans="1:6" ht="20.25" customHeight="1" x14ac:dyDescent="0.25">
      <c r="A1765" s="1" t="s">
        <v>1</v>
      </c>
      <c r="B1765" s="1" t="s">
        <v>22</v>
      </c>
      <c r="C1765" s="1" t="s">
        <v>23</v>
      </c>
      <c r="D1765" s="9">
        <v>45033</v>
      </c>
      <c r="E1765" s="2">
        <v>35955.22145352386</v>
      </c>
      <c r="F1765" s="6">
        <v>27430</v>
      </c>
    </row>
    <row r="1766" spans="1:6" ht="20.25" customHeight="1" x14ac:dyDescent="0.25">
      <c r="A1766" s="1" t="s">
        <v>1</v>
      </c>
      <c r="B1766" s="1" t="s">
        <v>22</v>
      </c>
      <c r="C1766" s="1" t="s">
        <v>10</v>
      </c>
      <c r="D1766" s="9">
        <v>45033</v>
      </c>
      <c r="E1766" s="2">
        <v>35949.008041302484</v>
      </c>
      <c r="F1766" s="6">
        <v>27367</v>
      </c>
    </row>
    <row r="1767" spans="1:6" ht="20.25" customHeight="1" x14ac:dyDescent="0.25">
      <c r="A1767" s="1" t="s">
        <v>3</v>
      </c>
      <c r="B1767" s="1" t="s">
        <v>19</v>
      </c>
      <c r="C1767" s="1" t="s">
        <v>21</v>
      </c>
      <c r="D1767" s="9">
        <v>45033</v>
      </c>
      <c r="E1767" s="2">
        <v>23825.82250241064</v>
      </c>
      <c r="F1767" s="6">
        <v>18856</v>
      </c>
    </row>
    <row r="1768" spans="1:6" ht="20.25" customHeight="1" x14ac:dyDescent="0.25">
      <c r="A1768" s="1" t="s">
        <v>1</v>
      </c>
      <c r="B1768" s="1" t="s">
        <v>12</v>
      </c>
      <c r="C1768" s="1" t="s">
        <v>21</v>
      </c>
      <c r="D1768" s="9">
        <v>45032</v>
      </c>
      <c r="E1768" s="2">
        <v>42539.241067199509</v>
      </c>
      <c r="F1768" s="6">
        <v>34782</v>
      </c>
    </row>
    <row r="1769" spans="1:6" ht="20.25" customHeight="1" x14ac:dyDescent="0.25">
      <c r="A1769" s="1" t="s">
        <v>1</v>
      </c>
      <c r="B1769" s="1" t="s">
        <v>11</v>
      </c>
      <c r="C1769" s="1" t="s">
        <v>10</v>
      </c>
      <c r="D1769" s="9">
        <v>45032</v>
      </c>
      <c r="E1769" s="2">
        <v>32287.946693335827</v>
      </c>
      <c r="F1769" s="6">
        <v>26838</v>
      </c>
    </row>
    <row r="1770" spans="1:6" ht="20.25" customHeight="1" x14ac:dyDescent="0.25">
      <c r="A1770" s="1" t="s">
        <v>1</v>
      </c>
      <c r="B1770" s="1" t="s">
        <v>18</v>
      </c>
      <c r="C1770" s="1" t="s">
        <v>21</v>
      </c>
      <c r="D1770" s="9">
        <v>45032</v>
      </c>
      <c r="E1770" s="2">
        <v>19704.071450448973</v>
      </c>
      <c r="F1770" s="6">
        <v>17209</v>
      </c>
    </row>
    <row r="1771" spans="1:6" ht="20.25" customHeight="1" x14ac:dyDescent="0.25">
      <c r="A1771" s="1" t="s">
        <v>3</v>
      </c>
      <c r="B1771" s="1" t="s">
        <v>13</v>
      </c>
      <c r="C1771" s="1" t="s">
        <v>21</v>
      </c>
      <c r="D1771" s="9">
        <v>45032</v>
      </c>
      <c r="E1771" s="2">
        <v>36599.657631009817</v>
      </c>
      <c r="F1771" s="6">
        <v>31540</v>
      </c>
    </row>
    <row r="1772" spans="1:6" ht="20.25" customHeight="1" x14ac:dyDescent="0.25">
      <c r="A1772" s="1" t="s">
        <v>3</v>
      </c>
      <c r="B1772" s="1" t="s">
        <v>11</v>
      </c>
      <c r="C1772" s="1" t="s">
        <v>10</v>
      </c>
      <c r="D1772" s="9">
        <v>45032</v>
      </c>
      <c r="E1772" s="2">
        <v>18691.35936992873</v>
      </c>
      <c r="F1772" s="6">
        <v>16132</v>
      </c>
    </row>
    <row r="1773" spans="1:6" ht="20.25" customHeight="1" x14ac:dyDescent="0.25">
      <c r="A1773" s="1" t="s">
        <v>1</v>
      </c>
      <c r="B1773" s="1" t="s">
        <v>20</v>
      </c>
      <c r="C1773" s="1" t="s">
        <v>15</v>
      </c>
      <c r="D1773" s="9">
        <v>45032</v>
      </c>
      <c r="E1773" s="2">
        <v>32408.653068446642</v>
      </c>
      <c r="F1773" s="6">
        <v>27387</v>
      </c>
    </row>
    <row r="1774" spans="1:6" ht="20.25" customHeight="1" x14ac:dyDescent="0.25">
      <c r="A1774" s="1" t="s">
        <v>1</v>
      </c>
      <c r="B1774" s="1" t="s">
        <v>11</v>
      </c>
      <c r="C1774" s="1" t="s">
        <v>23</v>
      </c>
      <c r="D1774" s="9">
        <v>45032</v>
      </c>
      <c r="E1774" s="2">
        <v>37738.721218338556</v>
      </c>
      <c r="F1774" s="6">
        <v>33622</v>
      </c>
    </row>
    <row r="1775" spans="1:6" ht="20.25" customHeight="1" x14ac:dyDescent="0.25">
      <c r="A1775" s="1" t="s">
        <v>1</v>
      </c>
      <c r="B1775" s="1" t="s">
        <v>18</v>
      </c>
      <c r="C1775" s="1" t="s">
        <v>10</v>
      </c>
      <c r="D1775" s="9">
        <v>45032</v>
      </c>
      <c r="E1775" s="2">
        <v>41377.378619316944</v>
      </c>
      <c r="F1775" s="6">
        <v>35525</v>
      </c>
    </row>
    <row r="1776" spans="1:6" ht="20.25" customHeight="1" x14ac:dyDescent="0.25">
      <c r="A1776" s="1" t="s">
        <v>1</v>
      </c>
      <c r="B1776" s="1" t="s">
        <v>19</v>
      </c>
      <c r="C1776" s="1" t="s">
        <v>17</v>
      </c>
      <c r="D1776" s="9">
        <v>45032</v>
      </c>
      <c r="E1776" s="2">
        <v>22858.082874250504</v>
      </c>
      <c r="F1776" s="6">
        <v>18441</v>
      </c>
    </row>
    <row r="1777" spans="1:6" ht="20.25" customHeight="1" x14ac:dyDescent="0.25">
      <c r="A1777" s="1" t="s">
        <v>1</v>
      </c>
      <c r="B1777" s="1" t="s">
        <v>11</v>
      </c>
      <c r="C1777" s="1" t="s">
        <v>17</v>
      </c>
      <c r="D1777" s="9">
        <v>45032</v>
      </c>
      <c r="E1777" s="2">
        <v>31264.349606160391</v>
      </c>
      <c r="F1777" s="6">
        <v>25325</v>
      </c>
    </row>
    <row r="1778" spans="1:6" ht="20.25" customHeight="1" x14ac:dyDescent="0.25">
      <c r="A1778" s="1" t="s">
        <v>1</v>
      </c>
      <c r="B1778" s="1" t="s">
        <v>22</v>
      </c>
      <c r="C1778" s="1" t="s">
        <v>15</v>
      </c>
      <c r="D1778" s="9">
        <v>45032</v>
      </c>
      <c r="E1778" s="2">
        <v>19438.238031797111</v>
      </c>
      <c r="F1778" s="6">
        <v>15812</v>
      </c>
    </row>
    <row r="1779" spans="1:6" ht="20.25" customHeight="1" x14ac:dyDescent="0.25">
      <c r="A1779" s="1" t="s">
        <v>1</v>
      </c>
      <c r="B1779" s="1" t="s">
        <v>18</v>
      </c>
      <c r="C1779" s="1" t="s">
        <v>23</v>
      </c>
      <c r="D1779" s="9">
        <v>45032</v>
      </c>
      <c r="E1779" s="2">
        <v>24628.006061775031</v>
      </c>
      <c r="F1779" s="6">
        <v>20122</v>
      </c>
    </row>
    <row r="1780" spans="1:6" ht="20.25" customHeight="1" x14ac:dyDescent="0.25">
      <c r="A1780" s="1" t="s">
        <v>3</v>
      </c>
      <c r="B1780" s="1" t="s">
        <v>22</v>
      </c>
      <c r="C1780" s="1" t="s">
        <v>10</v>
      </c>
      <c r="D1780" s="9">
        <v>45032</v>
      </c>
      <c r="E1780" s="2">
        <v>25465.91564823646</v>
      </c>
      <c r="F1780" s="6">
        <v>21352</v>
      </c>
    </row>
    <row r="1781" spans="1:6" ht="20.25" customHeight="1" x14ac:dyDescent="0.25">
      <c r="A1781" s="1" t="s">
        <v>1</v>
      </c>
      <c r="B1781" s="1" t="s">
        <v>12</v>
      </c>
      <c r="C1781" s="1" t="s">
        <v>21</v>
      </c>
      <c r="D1781" s="9">
        <v>45030</v>
      </c>
      <c r="E1781" s="2">
        <v>35425.98076427645</v>
      </c>
      <c r="F1781" s="6">
        <v>29248</v>
      </c>
    </row>
    <row r="1782" spans="1:6" ht="20.25" customHeight="1" x14ac:dyDescent="0.25">
      <c r="A1782" s="1" t="s">
        <v>3</v>
      </c>
      <c r="B1782" s="1" t="s">
        <v>13</v>
      </c>
      <c r="C1782" s="1" t="s">
        <v>15</v>
      </c>
      <c r="D1782" s="9">
        <v>45029</v>
      </c>
      <c r="E1782" s="2">
        <v>33379.071186781461</v>
      </c>
      <c r="F1782" s="6">
        <v>26565</v>
      </c>
    </row>
    <row r="1783" spans="1:6" ht="20.25" customHeight="1" x14ac:dyDescent="0.25">
      <c r="A1783" s="1" t="s">
        <v>1</v>
      </c>
      <c r="B1783" s="1" t="s">
        <v>20</v>
      </c>
      <c r="C1783" s="1" t="s">
        <v>15</v>
      </c>
      <c r="D1783" s="9">
        <v>45028</v>
      </c>
      <c r="E1783" s="2">
        <v>31001.38150897896</v>
      </c>
      <c r="F1783" s="6">
        <v>27383</v>
      </c>
    </row>
    <row r="1784" spans="1:6" ht="20.25" customHeight="1" x14ac:dyDescent="0.25">
      <c r="A1784" s="1" t="s">
        <v>1</v>
      </c>
      <c r="B1784" s="1" t="s">
        <v>11</v>
      </c>
      <c r="C1784" s="1" t="s">
        <v>23</v>
      </c>
      <c r="D1784" s="9">
        <v>45028</v>
      </c>
      <c r="E1784" s="2">
        <v>39929.802797702949</v>
      </c>
      <c r="F1784" s="6">
        <v>33618</v>
      </c>
    </row>
    <row r="1785" spans="1:6" ht="20.25" customHeight="1" x14ac:dyDescent="0.25">
      <c r="A1785" s="1" t="s">
        <v>1</v>
      </c>
      <c r="B1785" s="1" t="s">
        <v>18</v>
      </c>
      <c r="C1785" s="1" t="s">
        <v>10</v>
      </c>
      <c r="D1785" s="9">
        <v>45028</v>
      </c>
      <c r="E1785" s="2">
        <v>42603.219349829727</v>
      </c>
      <c r="F1785" s="6">
        <v>35521</v>
      </c>
    </row>
    <row r="1786" spans="1:6" ht="20.25" customHeight="1" x14ac:dyDescent="0.25">
      <c r="A1786" s="1" t="s">
        <v>2</v>
      </c>
      <c r="B1786" s="1" t="s">
        <v>19</v>
      </c>
      <c r="C1786" s="1" t="s">
        <v>17</v>
      </c>
      <c r="D1786" s="9">
        <v>45028</v>
      </c>
      <c r="E1786" s="2">
        <v>37184.359574474678</v>
      </c>
      <c r="F1786" s="6">
        <v>32966</v>
      </c>
    </row>
    <row r="1787" spans="1:6" ht="20.25" customHeight="1" x14ac:dyDescent="0.25">
      <c r="A1787" s="1" t="s">
        <v>1</v>
      </c>
      <c r="B1787" s="1" t="s">
        <v>22</v>
      </c>
      <c r="C1787" s="1" t="s">
        <v>21</v>
      </c>
      <c r="D1787" s="9">
        <v>45027</v>
      </c>
      <c r="E1787" s="2">
        <v>40824.639460551574</v>
      </c>
      <c r="F1787" s="6">
        <v>33181</v>
      </c>
    </row>
    <row r="1788" spans="1:6" ht="20.25" customHeight="1" x14ac:dyDescent="0.25">
      <c r="A1788" s="1" t="s">
        <v>1</v>
      </c>
      <c r="B1788" s="1" t="s">
        <v>12</v>
      </c>
      <c r="C1788" s="1" t="s">
        <v>21</v>
      </c>
      <c r="D1788" s="9">
        <v>45026</v>
      </c>
      <c r="E1788" s="2">
        <v>33593.336924906813</v>
      </c>
      <c r="F1788" s="6">
        <v>29244</v>
      </c>
    </row>
    <row r="1789" spans="1:6" ht="20.25" customHeight="1" x14ac:dyDescent="0.25">
      <c r="A1789" s="1" t="s">
        <v>2</v>
      </c>
      <c r="B1789" s="1" t="s">
        <v>11</v>
      </c>
      <c r="C1789" s="1" t="s">
        <v>17</v>
      </c>
      <c r="D1789" s="9">
        <v>45025</v>
      </c>
      <c r="E1789" s="2">
        <v>39871.010466793603</v>
      </c>
      <c r="F1789" s="6">
        <v>32055</v>
      </c>
    </row>
    <row r="1790" spans="1:6" ht="20.25" customHeight="1" x14ac:dyDescent="0.25">
      <c r="A1790" s="1" t="s">
        <v>2</v>
      </c>
      <c r="B1790" s="1" t="s">
        <v>19</v>
      </c>
      <c r="C1790" s="1" t="s">
        <v>17</v>
      </c>
      <c r="D1790" s="9">
        <v>45024</v>
      </c>
      <c r="E1790" s="2">
        <v>39840.192000876028</v>
      </c>
      <c r="F1790" s="6">
        <v>32962</v>
      </c>
    </row>
    <row r="1791" spans="1:6" ht="20.25" customHeight="1" x14ac:dyDescent="0.25">
      <c r="A1791" s="1" t="s">
        <v>3</v>
      </c>
      <c r="B1791" s="1" t="s">
        <v>22</v>
      </c>
      <c r="C1791" s="1" t="s">
        <v>21</v>
      </c>
      <c r="D1791" s="9">
        <v>45023</v>
      </c>
      <c r="E1791" s="2">
        <v>46114.510220682743</v>
      </c>
      <c r="F1791" s="6">
        <v>39869</v>
      </c>
    </row>
    <row r="1792" spans="1:6" ht="20.25" customHeight="1" x14ac:dyDescent="0.25">
      <c r="A1792" s="1" t="s">
        <v>3</v>
      </c>
      <c r="B1792" s="1" t="s">
        <v>13</v>
      </c>
      <c r="C1792" s="1" t="s">
        <v>23</v>
      </c>
      <c r="D1792" s="9">
        <v>45023</v>
      </c>
      <c r="E1792" s="2">
        <v>33367.10337544026</v>
      </c>
      <c r="F1792" s="6">
        <v>26633</v>
      </c>
    </row>
    <row r="1793" spans="1:6" ht="20.25" customHeight="1" x14ac:dyDescent="0.25">
      <c r="A1793" s="1" t="s">
        <v>3</v>
      </c>
      <c r="B1793" s="1" t="s">
        <v>14</v>
      </c>
      <c r="C1793" s="1" t="s">
        <v>23</v>
      </c>
      <c r="D1793" s="9">
        <v>45022</v>
      </c>
      <c r="E1793" s="2">
        <v>24143.982112435224</v>
      </c>
      <c r="F1793" s="6">
        <v>19866</v>
      </c>
    </row>
    <row r="1794" spans="1:6" ht="20.25" customHeight="1" x14ac:dyDescent="0.25">
      <c r="A1794" s="1" t="s">
        <v>3</v>
      </c>
      <c r="B1794" s="1" t="s">
        <v>13</v>
      </c>
      <c r="C1794" s="1" t="s">
        <v>23</v>
      </c>
      <c r="D1794" s="9">
        <v>45022</v>
      </c>
      <c r="E1794" s="2">
        <v>37241.10600019955</v>
      </c>
      <c r="F1794" s="6">
        <v>28721</v>
      </c>
    </row>
    <row r="1795" spans="1:6" ht="20.25" customHeight="1" x14ac:dyDescent="0.25">
      <c r="A1795" s="1" t="s">
        <v>1</v>
      </c>
      <c r="B1795" s="1" t="s">
        <v>20</v>
      </c>
      <c r="C1795" s="1" t="s">
        <v>10</v>
      </c>
      <c r="D1795" s="9">
        <v>45021</v>
      </c>
      <c r="E1795" s="2">
        <v>28170.9586036785</v>
      </c>
      <c r="F1795" s="6">
        <v>23546</v>
      </c>
    </row>
    <row r="1796" spans="1:6" ht="20.25" customHeight="1" x14ac:dyDescent="0.25">
      <c r="A1796" s="1" t="s">
        <v>2</v>
      </c>
      <c r="B1796" s="1" t="s">
        <v>11</v>
      </c>
      <c r="C1796" s="1" t="s">
        <v>15</v>
      </c>
      <c r="D1796" s="9">
        <v>45021</v>
      </c>
      <c r="E1796" s="2">
        <v>29002.482614895504</v>
      </c>
      <c r="F1796" s="6">
        <v>22519</v>
      </c>
    </row>
    <row r="1797" spans="1:6" ht="20.25" customHeight="1" x14ac:dyDescent="0.25">
      <c r="A1797" s="1" t="s">
        <v>3</v>
      </c>
      <c r="B1797" s="1" t="s">
        <v>14</v>
      </c>
      <c r="C1797" s="1" t="s">
        <v>23</v>
      </c>
      <c r="D1797" s="9">
        <v>45021</v>
      </c>
      <c r="E1797" s="2">
        <v>25544.75167472141</v>
      </c>
      <c r="F1797" s="6">
        <v>20316</v>
      </c>
    </row>
    <row r="1798" spans="1:6" ht="20.25" customHeight="1" x14ac:dyDescent="0.25">
      <c r="A1798" s="1" t="s">
        <v>1</v>
      </c>
      <c r="B1798" s="1" t="s">
        <v>12</v>
      </c>
      <c r="C1798" s="1" t="s">
        <v>21</v>
      </c>
      <c r="D1798" s="9">
        <v>45020</v>
      </c>
      <c r="E1798" s="2">
        <v>43215.801987097628</v>
      </c>
      <c r="F1798" s="6">
        <v>37372</v>
      </c>
    </row>
    <row r="1799" spans="1:6" ht="20.25" customHeight="1" x14ac:dyDescent="0.25">
      <c r="A1799" s="1" t="s">
        <v>1</v>
      </c>
      <c r="B1799" s="1" t="s">
        <v>11</v>
      </c>
      <c r="C1799" s="1" t="s">
        <v>10</v>
      </c>
      <c r="D1799" s="9">
        <v>45020</v>
      </c>
      <c r="E1799" s="2">
        <v>32850.405796733896</v>
      </c>
      <c r="F1799" s="6">
        <v>29428</v>
      </c>
    </row>
    <row r="1800" spans="1:6" ht="20.25" customHeight="1" x14ac:dyDescent="0.25">
      <c r="A1800" s="1" t="s">
        <v>1</v>
      </c>
      <c r="B1800" s="1" t="s">
        <v>18</v>
      </c>
      <c r="C1800" s="1" t="s">
        <v>21</v>
      </c>
      <c r="D1800" s="9">
        <v>45020</v>
      </c>
      <c r="E1800" s="2">
        <v>23411.356411700501</v>
      </c>
      <c r="F1800" s="6">
        <v>19799</v>
      </c>
    </row>
    <row r="1801" spans="1:6" ht="20.25" customHeight="1" x14ac:dyDescent="0.25">
      <c r="A1801" s="1" t="s">
        <v>3</v>
      </c>
      <c r="B1801" s="1" t="s">
        <v>13</v>
      </c>
      <c r="C1801" s="1" t="s">
        <v>21</v>
      </c>
      <c r="D1801" s="9">
        <v>45020</v>
      </c>
      <c r="E1801" s="2">
        <v>39200.662700019413</v>
      </c>
      <c r="F1801" s="6">
        <v>34130</v>
      </c>
    </row>
    <row r="1802" spans="1:6" ht="20.25" customHeight="1" x14ac:dyDescent="0.25">
      <c r="A1802" s="1" t="s">
        <v>3</v>
      </c>
      <c r="B1802" s="1" t="s">
        <v>11</v>
      </c>
      <c r="C1802" s="1" t="s">
        <v>10</v>
      </c>
      <c r="D1802" s="9">
        <v>45020</v>
      </c>
      <c r="E1802" s="2">
        <v>22295.992514547102</v>
      </c>
      <c r="F1802" s="6">
        <v>18722</v>
      </c>
    </row>
    <row r="1803" spans="1:6" ht="20.25" customHeight="1" x14ac:dyDescent="0.25">
      <c r="A1803" s="1" t="s">
        <v>1</v>
      </c>
      <c r="B1803" s="1" t="s">
        <v>14</v>
      </c>
      <c r="C1803" s="1" t="s">
        <v>17</v>
      </c>
      <c r="D1803" s="9">
        <v>45020</v>
      </c>
      <c r="E1803" s="2">
        <v>21795.313932867524</v>
      </c>
      <c r="F1803" s="6">
        <v>17940</v>
      </c>
    </row>
    <row r="1804" spans="1:6" ht="20.25" customHeight="1" x14ac:dyDescent="0.25">
      <c r="A1804" s="1" t="s">
        <v>1</v>
      </c>
      <c r="B1804" s="1" t="s">
        <v>14</v>
      </c>
      <c r="C1804" s="1" t="s">
        <v>21</v>
      </c>
      <c r="D1804" s="9">
        <v>45020</v>
      </c>
      <c r="E1804" s="2">
        <v>22065.800336931257</v>
      </c>
      <c r="F1804" s="6">
        <v>18219</v>
      </c>
    </row>
    <row r="1805" spans="1:6" ht="20.25" customHeight="1" x14ac:dyDescent="0.25">
      <c r="A1805" s="1" t="s">
        <v>3</v>
      </c>
      <c r="B1805" s="1" t="s">
        <v>20</v>
      </c>
      <c r="C1805" s="1" t="s">
        <v>15</v>
      </c>
      <c r="D1805" s="9">
        <v>45020</v>
      </c>
      <c r="E1805" s="2">
        <v>34566.494630135225</v>
      </c>
      <c r="F1805" s="6">
        <v>27811</v>
      </c>
    </row>
    <row r="1806" spans="1:6" ht="20.25" customHeight="1" x14ac:dyDescent="0.25">
      <c r="A1806" s="1" t="s">
        <v>3</v>
      </c>
      <c r="B1806" s="1" t="s">
        <v>22</v>
      </c>
      <c r="C1806" s="1" t="s">
        <v>21</v>
      </c>
      <c r="D1806" s="9">
        <v>45019</v>
      </c>
      <c r="E1806" s="2">
        <v>47981.178031777701</v>
      </c>
      <c r="F1806" s="6">
        <v>39865</v>
      </c>
    </row>
    <row r="1807" spans="1:6" ht="20.25" customHeight="1" x14ac:dyDescent="0.25">
      <c r="A1807" s="1" t="s">
        <v>1</v>
      </c>
      <c r="B1807" s="1" t="s">
        <v>22</v>
      </c>
      <c r="C1807" s="1" t="s">
        <v>10</v>
      </c>
      <c r="D1807" s="9">
        <v>45019</v>
      </c>
      <c r="E1807" s="2">
        <v>40222.297078312586</v>
      </c>
      <c r="F1807" s="6">
        <v>31069</v>
      </c>
    </row>
    <row r="1808" spans="1:6" ht="20.25" customHeight="1" x14ac:dyDescent="0.25">
      <c r="A1808" s="1" t="s">
        <v>1</v>
      </c>
      <c r="B1808" s="1" t="s">
        <v>12</v>
      </c>
      <c r="C1808" s="1" t="s">
        <v>17</v>
      </c>
      <c r="D1808" s="9">
        <v>45019</v>
      </c>
      <c r="E1808" s="2">
        <v>22252.731240894744</v>
      </c>
      <c r="F1808" s="6">
        <v>17664</v>
      </c>
    </row>
    <row r="1809" spans="1:6" ht="20.25" customHeight="1" x14ac:dyDescent="0.25">
      <c r="A1809" s="1" t="s">
        <v>3</v>
      </c>
      <c r="B1809" s="1" t="s">
        <v>14</v>
      </c>
      <c r="C1809" s="1" t="s">
        <v>23</v>
      </c>
      <c r="D1809" s="9">
        <v>45018</v>
      </c>
      <c r="E1809" s="2">
        <v>24198.623701498898</v>
      </c>
      <c r="F1809" s="6">
        <v>19862</v>
      </c>
    </row>
    <row r="1810" spans="1:6" ht="20.25" customHeight="1" x14ac:dyDescent="0.25">
      <c r="A1810" s="1" t="s">
        <v>1</v>
      </c>
      <c r="B1810" s="1" t="s">
        <v>12</v>
      </c>
      <c r="C1810" s="1" t="s">
        <v>21</v>
      </c>
      <c r="D1810" s="9">
        <v>45018</v>
      </c>
      <c r="E1810" s="2">
        <v>37877.513823049434</v>
      </c>
      <c r="F1810" s="6">
        <v>31838</v>
      </c>
    </row>
    <row r="1811" spans="1:6" ht="20.25" customHeight="1" x14ac:dyDescent="0.25">
      <c r="A1811" s="1" t="s">
        <v>3</v>
      </c>
      <c r="B1811" s="1" t="s">
        <v>22</v>
      </c>
      <c r="C1811" s="1" t="s">
        <v>21</v>
      </c>
      <c r="D1811" s="9">
        <v>45017</v>
      </c>
      <c r="E1811" s="2">
        <v>26976.309458406613</v>
      </c>
      <c r="F1811" s="6">
        <v>23574</v>
      </c>
    </row>
    <row r="1812" spans="1:6" ht="20.25" customHeight="1" x14ac:dyDescent="0.25">
      <c r="A1812" s="1" t="s">
        <v>2</v>
      </c>
      <c r="B1812" s="1" t="s">
        <v>11</v>
      </c>
      <c r="C1812" s="1" t="s">
        <v>15</v>
      </c>
      <c r="D1812" s="9">
        <v>45017</v>
      </c>
      <c r="E1812" s="2">
        <v>44283.933584718296</v>
      </c>
      <c r="F1812" s="6">
        <v>35463</v>
      </c>
    </row>
    <row r="1813" spans="1:6" ht="20.25" customHeight="1" x14ac:dyDescent="0.25">
      <c r="A1813" s="1" t="s">
        <v>1</v>
      </c>
      <c r="B1813" s="1" t="s">
        <v>20</v>
      </c>
      <c r="C1813" s="1" t="s">
        <v>15</v>
      </c>
      <c r="D1813" s="9">
        <v>45016</v>
      </c>
      <c r="E1813" s="2">
        <v>34573.721348975268</v>
      </c>
      <c r="F1813" s="6">
        <v>29973</v>
      </c>
    </row>
    <row r="1814" spans="1:6" ht="20.25" customHeight="1" x14ac:dyDescent="0.25">
      <c r="A1814" s="1" t="s">
        <v>1</v>
      </c>
      <c r="B1814" s="1" t="s">
        <v>11</v>
      </c>
      <c r="C1814" s="1" t="s">
        <v>23</v>
      </c>
      <c r="D1814" s="9">
        <v>45016</v>
      </c>
      <c r="E1814" s="2">
        <v>43060.73471278567</v>
      </c>
      <c r="F1814" s="6">
        <v>36208</v>
      </c>
    </row>
    <row r="1815" spans="1:6" ht="20.25" customHeight="1" x14ac:dyDescent="0.25">
      <c r="A1815" s="1" t="s">
        <v>1</v>
      </c>
      <c r="B1815" s="1" t="s">
        <v>18</v>
      </c>
      <c r="C1815" s="1" t="s">
        <v>10</v>
      </c>
      <c r="D1815" s="9">
        <v>45016</v>
      </c>
      <c r="E1815" s="2">
        <v>44253.57967254689</v>
      </c>
      <c r="F1815" s="6">
        <v>38111</v>
      </c>
    </row>
    <row r="1816" spans="1:6" ht="20.25" customHeight="1" x14ac:dyDescent="0.25">
      <c r="A1816" s="1" t="s">
        <v>2</v>
      </c>
      <c r="B1816" s="1" t="s">
        <v>19</v>
      </c>
      <c r="C1816" s="1" t="s">
        <v>17</v>
      </c>
      <c r="D1816" s="9">
        <v>45016</v>
      </c>
      <c r="E1816" s="2">
        <v>42058.434256872839</v>
      </c>
      <c r="F1816" s="6">
        <v>35556</v>
      </c>
    </row>
    <row r="1817" spans="1:6" ht="20.25" customHeight="1" x14ac:dyDescent="0.25">
      <c r="A1817" s="1" t="s">
        <v>1</v>
      </c>
      <c r="B1817" s="1" t="s">
        <v>19</v>
      </c>
      <c r="C1817" s="1" t="s">
        <v>21</v>
      </c>
      <c r="D1817" s="9">
        <v>45016</v>
      </c>
      <c r="E1817" s="2">
        <v>26573.39902373069</v>
      </c>
      <c r="F1817" s="6">
        <v>20039</v>
      </c>
    </row>
    <row r="1818" spans="1:6" ht="20.25" customHeight="1" x14ac:dyDescent="0.25">
      <c r="A1818" s="1" t="s">
        <v>1</v>
      </c>
      <c r="B1818" s="1" t="s">
        <v>20</v>
      </c>
      <c r="C1818" s="1" t="s">
        <v>23</v>
      </c>
      <c r="D1818" s="9">
        <v>45014</v>
      </c>
      <c r="E1818" s="2">
        <v>27377.832294457974</v>
      </c>
      <c r="F1818" s="6">
        <v>23165</v>
      </c>
    </row>
    <row r="1819" spans="1:6" ht="20.25" customHeight="1" x14ac:dyDescent="0.25">
      <c r="A1819" s="1" t="s">
        <v>1</v>
      </c>
      <c r="B1819" s="1" t="s">
        <v>12</v>
      </c>
      <c r="C1819" s="1" t="s">
        <v>21</v>
      </c>
      <c r="D1819" s="9">
        <v>45014</v>
      </c>
      <c r="E1819" s="2">
        <v>35682.5154272605</v>
      </c>
      <c r="F1819" s="6">
        <v>31834</v>
      </c>
    </row>
    <row r="1820" spans="1:6" ht="20.25" customHeight="1" x14ac:dyDescent="0.25">
      <c r="A1820" s="1" t="s">
        <v>3</v>
      </c>
      <c r="B1820" s="1" t="s">
        <v>22</v>
      </c>
      <c r="C1820" s="1" t="s">
        <v>21</v>
      </c>
      <c r="D1820" s="9">
        <v>45013</v>
      </c>
      <c r="E1820" s="2">
        <v>27125.0800921439</v>
      </c>
      <c r="F1820" s="6">
        <v>23570</v>
      </c>
    </row>
    <row r="1821" spans="1:6" ht="20.25" customHeight="1" x14ac:dyDescent="0.25">
      <c r="A1821" s="1" t="s">
        <v>1</v>
      </c>
      <c r="B1821" s="1" t="s">
        <v>18</v>
      </c>
      <c r="C1821" s="1" t="s">
        <v>15</v>
      </c>
      <c r="D1821" s="9">
        <v>45013</v>
      </c>
      <c r="E1821" s="2">
        <v>39067.795451193146</v>
      </c>
      <c r="F1821" s="6">
        <v>32584</v>
      </c>
    </row>
    <row r="1822" spans="1:6" ht="20.25" customHeight="1" x14ac:dyDescent="0.25">
      <c r="A1822" s="1" t="s">
        <v>3</v>
      </c>
      <c r="B1822" s="1" t="s">
        <v>20</v>
      </c>
      <c r="C1822" s="1" t="s">
        <v>17</v>
      </c>
      <c r="D1822" s="9">
        <v>45013</v>
      </c>
      <c r="E1822" s="2">
        <v>29244.080527061516</v>
      </c>
      <c r="F1822" s="6">
        <v>25182</v>
      </c>
    </row>
    <row r="1823" spans="1:6" ht="20.25" customHeight="1" x14ac:dyDescent="0.25">
      <c r="A1823" s="1" t="s">
        <v>3</v>
      </c>
      <c r="B1823" s="1" t="s">
        <v>16</v>
      </c>
      <c r="C1823" s="1" t="s">
        <v>21</v>
      </c>
      <c r="D1823" s="9">
        <v>45013</v>
      </c>
      <c r="E1823" s="2">
        <v>31414.972047847063</v>
      </c>
      <c r="F1823" s="6">
        <v>26239</v>
      </c>
    </row>
    <row r="1824" spans="1:6" ht="20.25" customHeight="1" x14ac:dyDescent="0.25">
      <c r="A1824" s="1" t="s">
        <v>1</v>
      </c>
      <c r="B1824" s="1" t="s">
        <v>13</v>
      </c>
      <c r="C1824" s="1" t="s">
        <v>15</v>
      </c>
      <c r="D1824" s="9">
        <v>45013</v>
      </c>
      <c r="E1824" s="2">
        <v>24938.693030969651</v>
      </c>
      <c r="F1824" s="6">
        <v>20775</v>
      </c>
    </row>
    <row r="1825" spans="1:6" ht="20.25" customHeight="1" x14ac:dyDescent="0.25">
      <c r="A1825" s="1" t="s">
        <v>1</v>
      </c>
      <c r="B1825" s="1" t="s">
        <v>19</v>
      </c>
      <c r="C1825" s="1" t="s">
        <v>21</v>
      </c>
      <c r="D1825" s="9">
        <v>45013</v>
      </c>
      <c r="E1825" s="2">
        <v>44554.701924540634</v>
      </c>
      <c r="F1825" s="6">
        <v>37918</v>
      </c>
    </row>
    <row r="1826" spans="1:6" ht="20.25" customHeight="1" x14ac:dyDescent="0.25">
      <c r="A1826" s="1" t="s">
        <v>1</v>
      </c>
      <c r="B1826" s="1" t="s">
        <v>19</v>
      </c>
      <c r="C1826" s="1" t="s">
        <v>17</v>
      </c>
      <c r="D1826" s="9">
        <v>45013</v>
      </c>
      <c r="E1826" s="2">
        <v>44823.708507113734</v>
      </c>
      <c r="F1826" s="6">
        <v>35429</v>
      </c>
    </row>
    <row r="1827" spans="1:6" ht="20.25" customHeight="1" x14ac:dyDescent="0.25">
      <c r="A1827" s="1" t="s">
        <v>1</v>
      </c>
      <c r="B1827" s="1" t="s">
        <v>19</v>
      </c>
      <c r="C1827" s="1" t="s">
        <v>15</v>
      </c>
      <c r="D1827" s="9">
        <v>45012</v>
      </c>
      <c r="E1827" s="2">
        <v>40017.787775091769</v>
      </c>
      <c r="F1827" s="6">
        <v>33669</v>
      </c>
    </row>
    <row r="1828" spans="1:6" ht="20.25" customHeight="1" x14ac:dyDescent="0.25">
      <c r="A1828" s="1" t="s">
        <v>1</v>
      </c>
      <c r="B1828" s="1" t="s">
        <v>14</v>
      </c>
      <c r="C1828" s="1" t="s">
        <v>21</v>
      </c>
      <c r="D1828" s="9">
        <v>45012</v>
      </c>
      <c r="E1828" s="2">
        <v>42401.683020015815</v>
      </c>
      <c r="F1828" s="6">
        <v>34770</v>
      </c>
    </row>
    <row r="1829" spans="1:6" ht="20.25" customHeight="1" x14ac:dyDescent="0.25">
      <c r="A1829" s="1" t="s">
        <v>1</v>
      </c>
      <c r="B1829" s="1" t="s">
        <v>12</v>
      </c>
      <c r="C1829" s="1" t="s">
        <v>10</v>
      </c>
      <c r="D1829" s="9">
        <v>45012</v>
      </c>
      <c r="E1829" s="2">
        <v>28965.704688021142</v>
      </c>
      <c r="F1829" s="6">
        <v>25763</v>
      </c>
    </row>
    <row r="1830" spans="1:6" ht="20.25" customHeight="1" x14ac:dyDescent="0.25">
      <c r="A1830" s="1" t="s">
        <v>2</v>
      </c>
      <c r="B1830" s="1" t="s">
        <v>19</v>
      </c>
      <c r="C1830" s="1" t="s">
        <v>17</v>
      </c>
      <c r="D1830" s="9">
        <v>45012</v>
      </c>
      <c r="E1830" s="2">
        <v>42657.644904198132</v>
      </c>
      <c r="F1830" s="6">
        <v>35552</v>
      </c>
    </row>
    <row r="1831" spans="1:6" ht="20.25" customHeight="1" x14ac:dyDescent="0.25">
      <c r="A1831" s="1" t="s">
        <v>3</v>
      </c>
      <c r="B1831" s="1" t="s">
        <v>22</v>
      </c>
      <c r="C1831" s="1" t="s">
        <v>21</v>
      </c>
      <c r="D1831" s="9">
        <v>45011</v>
      </c>
      <c r="E1831" s="2">
        <v>51529.182542382361</v>
      </c>
      <c r="F1831" s="6">
        <v>42459</v>
      </c>
    </row>
    <row r="1832" spans="1:6" ht="20.25" customHeight="1" x14ac:dyDescent="0.25">
      <c r="A1832" s="1" t="s">
        <v>1</v>
      </c>
      <c r="B1832" s="1" t="s">
        <v>20</v>
      </c>
      <c r="C1832" s="1" t="s">
        <v>23</v>
      </c>
      <c r="D1832" s="9">
        <v>45010</v>
      </c>
      <c r="E1832" s="2">
        <v>27331.400094855941</v>
      </c>
      <c r="F1832" s="6">
        <v>23161</v>
      </c>
    </row>
    <row r="1833" spans="1:6" ht="20.25" customHeight="1" x14ac:dyDescent="0.25">
      <c r="A1833" s="1" t="s">
        <v>3</v>
      </c>
      <c r="B1833" s="1" t="s">
        <v>14</v>
      </c>
      <c r="C1833" s="1" t="s">
        <v>23</v>
      </c>
      <c r="D1833" s="9">
        <v>45010</v>
      </c>
      <c r="E1833" s="2">
        <v>26656.36620877825</v>
      </c>
      <c r="F1833" s="6">
        <v>22456</v>
      </c>
    </row>
    <row r="1834" spans="1:6" ht="20.25" customHeight="1" x14ac:dyDescent="0.25">
      <c r="A1834" s="1" t="s">
        <v>1</v>
      </c>
      <c r="B1834" s="1" t="s">
        <v>18</v>
      </c>
      <c r="C1834" s="1" t="s">
        <v>15</v>
      </c>
      <c r="D1834" s="9">
        <v>45009</v>
      </c>
      <c r="E1834" s="2">
        <v>36900.903098022354</v>
      </c>
      <c r="F1834" s="6">
        <v>32580</v>
      </c>
    </row>
    <row r="1835" spans="1:6" ht="20.25" customHeight="1" x14ac:dyDescent="0.25">
      <c r="A1835" s="1" t="s">
        <v>3</v>
      </c>
      <c r="B1835" s="1" t="s">
        <v>20</v>
      </c>
      <c r="C1835" s="1" t="s">
        <v>17</v>
      </c>
      <c r="D1835" s="9">
        <v>45009</v>
      </c>
      <c r="E1835" s="2">
        <v>28257.835949767388</v>
      </c>
      <c r="F1835" s="6">
        <v>25178</v>
      </c>
    </row>
    <row r="1836" spans="1:6" ht="20.25" customHeight="1" x14ac:dyDescent="0.25">
      <c r="A1836" s="1" t="s">
        <v>3</v>
      </c>
      <c r="B1836" s="1" t="s">
        <v>16</v>
      </c>
      <c r="C1836" s="1" t="s">
        <v>21</v>
      </c>
      <c r="D1836" s="9">
        <v>45009</v>
      </c>
      <c r="E1836" s="2">
        <v>32139.524641364609</v>
      </c>
      <c r="F1836" s="6">
        <v>26235</v>
      </c>
    </row>
    <row r="1837" spans="1:6" ht="20.25" customHeight="1" x14ac:dyDescent="0.25">
      <c r="A1837" s="1" t="s">
        <v>1</v>
      </c>
      <c r="B1837" s="1" t="s">
        <v>11</v>
      </c>
      <c r="C1837" s="1" t="s">
        <v>15</v>
      </c>
      <c r="D1837" s="9">
        <v>45009</v>
      </c>
      <c r="E1837" s="2">
        <v>23170.596864272487</v>
      </c>
      <c r="F1837" s="6">
        <v>19758</v>
      </c>
    </row>
    <row r="1838" spans="1:6" ht="20.25" customHeight="1" x14ac:dyDescent="0.25">
      <c r="A1838" s="1" t="s">
        <v>3</v>
      </c>
      <c r="B1838" s="1" t="s">
        <v>18</v>
      </c>
      <c r="C1838" s="1" t="s">
        <v>15</v>
      </c>
      <c r="D1838" s="9">
        <v>45009</v>
      </c>
      <c r="E1838" s="2">
        <v>40318.036186116165</v>
      </c>
      <c r="F1838" s="6">
        <v>31851</v>
      </c>
    </row>
    <row r="1839" spans="1:6" ht="20.25" customHeight="1" x14ac:dyDescent="0.25">
      <c r="A1839" s="1" t="s">
        <v>1</v>
      </c>
      <c r="B1839" s="1" t="s">
        <v>19</v>
      </c>
      <c r="C1839" s="1" t="s">
        <v>15</v>
      </c>
      <c r="D1839" s="9">
        <v>45008</v>
      </c>
      <c r="E1839" s="2">
        <v>39985.219152053018</v>
      </c>
      <c r="F1839" s="6">
        <v>33665</v>
      </c>
    </row>
    <row r="1840" spans="1:6" ht="20.25" customHeight="1" x14ac:dyDescent="0.25">
      <c r="A1840" s="1" t="s">
        <v>1</v>
      </c>
      <c r="B1840" s="1" t="s">
        <v>14</v>
      </c>
      <c r="C1840" s="1" t="s">
        <v>21</v>
      </c>
      <c r="D1840" s="9">
        <v>45008</v>
      </c>
      <c r="E1840" s="2">
        <v>40526.301268510419</v>
      </c>
      <c r="F1840" s="6">
        <v>34766</v>
      </c>
    </row>
    <row r="1841" spans="1:6" ht="20.25" customHeight="1" x14ac:dyDescent="0.25">
      <c r="A1841" s="1" t="s">
        <v>1</v>
      </c>
      <c r="B1841" s="1" t="s">
        <v>12</v>
      </c>
      <c r="C1841" s="1" t="s">
        <v>10</v>
      </c>
      <c r="D1841" s="9">
        <v>45008</v>
      </c>
      <c r="E1841" s="2">
        <v>30909.870898744037</v>
      </c>
      <c r="F1841" s="6">
        <v>25759</v>
      </c>
    </row>
    <row r="1842" spans="1:6" ht="20.25" customHeight="1" x14ac:dyDescent="0.25">
      <c r="A1842" s="1" t="s">
        <v>1</v>
      </c>
      <c r="B1842" s="1" t="s">
        <v>9</v>
      </c>
      <c r="C1842" s="1" t="s">
        <v>23</v>
      </c>
      <c r="D1842" s="9">
        <v>45008</v>
      </c>
      <c r="E1842" s="2">
        <v>36337.189545810426</v>
      </c>
      <c r="F1842" s="6">
        <v>29587</v>
      </c>
    </row>
    <row r="1843" spans="1:6" ht="20.25" customHeight="1" x14ac:dyDescent="0.25">
      <c r="A1843" s="1" t="s">
        <v>3</v>
      </c>
      <c r="B1843" s="1" t="s">
        <v>22</v>
      </c>
      <c r="C1843" s="1" t="s">
        <v>21</v>
      </c>
      <c r="D1843" s="9">
        <v>45007</v>
      </c>
      <c r="E1843" s="2">
        <v>47389.198289014785</v>
      </c>
      <c r="F1843" s="6">
        <v>42455</v>
      </c>
    </row>
    <row r="1844" spans="1:6" ht="20.25" customHeight="1" x14ac:dyDescent="0.25">
      <c r="A1844" s="1" t="s">
        <v>1</v>
      </c>
      <c r="B1844" s="1" t="s">
        <v>11</v>
      </c>
      <c r="C1844" s="1" t="s">
        <v>17</v>
      </c>
      <c r="D1844" s="9">
        <v>45007</v>
      </c>
      <c r="E1844" s="2">
        <v>47776.155185049029</v>
      </c>
      <c r="F1844" s="6">
        <v>38131</v>
      </c>
    </row>
    <row r="1845" spans="1:6" ht="20.25" customHeight="1" x14ac:dyDescent="0.25">
      <c r="A1845" s="1" t="s">
        <v>1</v>
      </c>
      <c r="B1845" s="1" t="s">
        <v>18</v>
      </c>
      <c r="C1845" s="1" t="s">
        <v>21</v>
      </c>
      <c r="D1845" s="9">
        <v>45007</v>
      </c>
      <c r="E1845" s="2">
        <v>28640.200811336272</v>
      </c>
      <c r="F1845" s="6">
        <v>22331</v>
      </c>
    </row>
    <row r="1846" spans="1:6" ht="20.25" customHeight="1" x14ac:dyDescent="0.25">
      <c r="A1846" s="1" t="s">
        <v>1</v>
      </c>
      <c r="B1846" s="1" t="s">
        <v>18</v>
      </c>
      <c r="C1846" s="1" t="s">
        <v>10</v>
      </c>
      <c r="D1846" s="9">
        <v>45007</v>
      </c>
      <c r="E1846" s="2">
        <v>32550.45799298388</v>
      </c>
      <c r="F1846" s="6">
        <v>25410</v>
      </c>
    </row>
    <row r="1847" spans="1:6" ht="20.25" customHeight="1" x14ac:dyDescent="0.25">
      <c r="A1847" s="1" t="s">
        <v>3</v>
      </c>
      <c r="B1847" s="1" t="s">
        <v>14</v>
      </c>
      <c r="C1847" s="1" t="s">
        <v>23</v>
      </c>
      <c r="D1847" s="9">
        <v>45006</v>
      </c>
      <c r="E1847" s="2">
        <v>27067.014540949014</v>
      </c>
      <c r="F1847" s="6">
        <v>22452</v>
      </c>
    </row>
    <row r="1848" spans="1:6" ht="20.25" customHeight="1" x14ac:dyDescent="0.25">
      <c r="A1848" s="1" t="s">
        <v>1</v>
      </c>
      <c r="B1848" s="1" t="s">
        <v>16</v>
      </c>
      <c r="C1848" s="1" t="s">
        <v>15</v>
      </c>
      <c r="D1848" s="9">
        <v>45006</v>
      </c>
      <c r="E1848" s="2">
        <v>42615.667603296555</v>
      </c>
      <c r="F1848" s="6">
        <v>36900</v>
      </c>
    </row>
    <row r="1849" spans="1:6" ht="20.25" customHeight="1" x14ac:dyDescent="0.25">
      <c r="A1849" s="1" t="s">
        <v>2</v>
      </c>
      <c r="B1849" s="1" t="s">
        <v>14</v>
      </c>
      <c r="C1849" s="1" t="s">
        <v>17</v>
      </c>
      <c r="D1849" s="9">
        <v>45006</v>
      </c>
      <c r="E1849" s="2">
        <v>27397.193156878158</v>
      </c>
      <c r="F1849" s="6">
        <v>22501</v>
      </c>
    </row>
    <row r="1850" spans="1:6" ht="20.25" customHeight="1" x14ac:dyDescent="0.25">
      <c r="A1850" s="1" t="s">
        <v>2</v>
      </c>
      <c r="B1850" s="1" t="s">
        <v>18</v>
      </c>
      <c r="C1850" s="1" t="s">
        <v>15</v>
      </c>
      <c r="D1850" s="9">
        <v>45006</v>
      </c>
      <c r="E1850" s="2">
        <v>30759.830919976248</v>
      </c>
      <c r="F1850" s="6">
        <v>25027</v>
      </c>
    </row>
    <row r="1851" spans="1:6" ht="20.25" customHeight="1" x14ac:dyDescent="0.25">
      <c r="A1851" s="1" t="s">
        <v>3</v>
      </c>
      <c r="B1851" s="1" t="s">
        <v>18</v>
      </c>
      <c r="C1851" s="1" t="s">
        <v>15</v>
      </c>
      <c r="D1851" s="9">
        <v>45006</v>
      </c>
      <c r="E1851" s="2">
        <v>28422.838792015638</v>
      </c>
      <c r="F1851" s="6">
        <v>23368</v>
      </c>
    </row>
    <row r="1852" spans="1:6" ht="20.25" customHeight="1" x14ac:dyDescent="0.25">
      <c r="A1852" s="1" t="s">
        <v>3</v>
      </c>
      <c r="B1852" s="1" t="s">
        <v>22</v>
      </c>
      <c r="C1852" s="1" t="s">
        <v>21</v>
      </c>
      <c r="D1852" s="9">
        <v>45005</v>
      </c>
      <c r="E1852" s="2">
        <v>29284.547845723551</v>
      </c>
      <c r="F1852" s="6">
        <v>26164</v>
      </c>
    </row>
    <row r="1853" spans="1:6" ht="20.25" customHeight="1" x14ac:dyDescent="0.25">
      <c r="A1853" s="1" t="s">
        <v>1</v>
      </c>
      <c r="B1853" s="1" t="s">
        <v>13</v>
      </c>
      <c r="C1853" s="1" t="s">
        <v>17</v>
      </c>
      <c r="D1853" s="9">
        <v>45005</v>
      </c>
      <c r="E1853" s="2">
        <v>24759.821385181076</v>
      </c>
      <c r="F1853" s="6">
        <v>20299</v>
      </c>
    </row>
    <row r="1854" spans="1:6" ht="20.25" customHeight="1" x14ac:dyDescent="0.25">
      <c r="A1854" s="1" t="s">
        <v>1</v>
      </c>
      <c r="B1854" s="1" t="s">
        <v>22</v>
      </c>
      <c r="C1854" s="1" t="s">
        <v>10</v>
      </c>
      <c r="D1854" s="9">
        <v>45005</v>
      </c>
      <c r="E1854" s="2">
        <v>26380.591695073432</v>
      </c>
      <c r="F1854" s="6">
        <v>21319</v>
      </c>
    </row>
    <row r="1855" spans="1:6" ht="20.25" customHeight="1" x14ac:dyDescent="0.25">
      <c r="A1855" s="1" t="s">
        <v>3</v>
      </c>
      <c r="B1855" s="1" t="s">
        <v>9</v>
      </c>
      <c r="C1855" s="1" t="s">
        <v>21</v>
      </c>
      <c r="D1855" s="9">
        <v>45005</v>
      </c>
      <c r="E1855" s="2">
        <v>30249.225228650579</v>
      </c>
      <c r="F1855" s="6">
        <v>23477</v>
      </c>
    </row>
    <row r="1856" spans="1:6" ht="20.25" customHeight="1" x14ac:dyDescent="0.25">
      <c r="A1856" s="1" t="s">
        <v>1</v>
      </c>
      <c r="B1856" s="1" t="s">
        <v>9</v>
      </c>
      <c r="C1856" s="1" t="s">
        <v>21</v>
      </c>
      <c r="D1856" s="9">
        <v>45003</v>
      </c>
      <c r="E1856" s="2">
        <v>44887.218018210326</v>
      </c>
      <c r="F1856" s="6">
        <v>38340</v>
      </c>
    </row>
    <row r="1857" spans="1:6" ht="20.25" customHeight="1" x14ac:dyDescent="0.25">
      <c r="A1857" s="1" t="s">
        <v>1</v>
      </c>
      <c r="B1857" s="1" t="s">
        <v>20</v>
      </c>
      <c r="C1857" s="1" t="s">
        <v>10</v>
      </c>
      <c r="D1857" s="9">
        <v>45003</v>
      </c>
      <c r="E1857" s="2">
        <v>34734.167763251033</v>
      </c>
      <c r="F1857" s="6">
        <v>27489</v>
      </c>
    </row>
    <row r="1858" spans="1:6" ht="20.25" customHeight="1" x14ac:dyDescent="0.25">
      <c r="A1858" s="1" t="s">
        <v>1</v>
      </c>
      <c r="B1858" s="1" t="s">
        <v>18</v>
      </c>
      <c r="C1858" s="1" t="s">
        <v>10</v>
      </c>
      <c r="D1858" s="9">
        <v>45003</v>
      </c>
      <c r="E1858" s="2">
        <v>28551.476205712115</v>
      </c>
      <c r="F1858" s="6">
        <v>21908</v>
      </c>
    </row>
    <row r="1859" spans="1:6" ht="20.25" customHeight="1" x14ac:dyDescent="0.25">
      <c r="A1859" s="1" t="s">
        <v>2</v>
      </c>
      <c r="B1859" s="1" t="s">
        <v>20</v>
      </c>
      <c r="C1859" s="1" t="s">
        <v>15</v>
      </c>
      <c r="D1859" s="9">
        <v>45003</v>
      </c>
      <c r="E1859" s="2">
        <v>41475.415272204438</v>
      </c>
      <c r="F1859" s="6">
        <v>32477</v>
      </c>
    </row>
    <row r="1860" spans="1:6" ht="20.25" customHeight="1" x14ac:dyDescent="0.25">
      <c r="A1860" s="1" t="s">
        <v>3</v>
      </c>
      <c r="B1860" s="1" t="s">
        <v>14</v>
      </c>
      <c r="C1860" s="1" t="s">
        <v>23</v>
      </c>
      <c r="D1860" s="9">
        <v>45003</v>
      </c>
      <c r="E1860" s="2">
        <v>26120.968472714652</v>
      </c>
      <c r="F1860" s="6">
        <v>21525</v>
      </c>
    </row>
    <row r="1861" spans="1:6" ht="20.25" customHeight="1" x14ac:dyDescent="0.25">
      <c r="A1861" s="1" t="s">
        <v>3</v>
      </c>
      <c r="B1861" s="1" t="s">
        <v>11</v>
      </c>
      <c r="C1861" s="1" t="s">
        <v>21</v>
      </c>
      <c r="D1861" s="9">
        <v>45003</v>
      </c>
      <c r="E1861" s="2">
        <v>45723.53674664587</v>
      </c>
      <c r="F1861" s="6">
        <v>34900</v>
      </c>
    </row>
    <row r="1862" spans="1:6" ht="20.25" customHeight="1" x14ac:dyDescent="0.25">
      <c r="A1862" s="1" t="s">
        <v>3</v>
      </c>
      <c r="B1862" s="1" t="s">
        <v>16</v>
      </c>
      <c r="C1862" s="1" t="s">
        <v>23</v>
      </c>
      <c r="D1862" s="9">
        <v>45003</v>
      </c>
      <c r="E1862" s="2">
        <v>42993.39399776348</v>
      </c>
      <c r="F1862" s="6">
        <v>33318</v>
      </c>
    </row>
    <row r="1863" spans="1:6" ht="20.25" customHeight="1" x14ac:dyDescent="0.25">
      <c r="A1863" s="1" t="s">
        <v>1</v>
      </c>
      <c r="B1863" s="1" t="s">
        <v>20</v>
      </c>
      <c r="C1863" s="1" t="s">
        <v>23</v>
      </c>
      <c r="D1863" s="9">
        <v>45002</v>
      </c>
      <c r="E1863" s="2">
        <v>30219.522806156438</v>
      </c>
      <c r="F1863" s="6">
        <v>25755</v>
      </c>
    </row>
    <row r="1864" spans="1:6" ht="20.25" customHeight="1" x14ac:dyDescent="0.25">
      <c r="A1864" s="1" t="s">
        <v>1</v>
      </c>
      <c r="B1864" s="1" t="s">
        <v>19</v>
      </c>
      <c r="C1864" s="1" t="s">
        <v>21</v>
      </c>
      <c r="D1864" s="9">
        <v>45002</v>
      </c>
      <c r="E1864" s="2">
        <v>25837.314387029874</v>
      </c>
      <c r="F1864" s="6">
        <v>19295</v>
      </c>
    </row>
    <row r="1865" spans="1:6" ht="20.25" customHeight="1" x14ac:dyDescent="0.25">
      <c r="A1865" s="1" t="s">
        <v>1</v>
      </c>
      <c r="B1865" s="1" t="s">
        <v>12</v>
      </c>
      <c r="C1865" s="1" t="s">
        <v>10</v>
      </c>
      <c r="D1865" s="9">
        <v>45002</v>
      </c>
      <c r="E1865" s="2">
        <v>47613.745346738244</v>
      </c>
      <c r="F1865" s="6">
        <v>36250</v>
      </c>
    </row>
    <row r="1866" spans="1:6" ht="20.25" customHeight="1" x14ac:dyDescent="0.25">
      <c r="A1866" s="1" t="s">
        <v>3</v>
      </c>
      <c r="B1866" s="1" t="s">
        <v>19</v>
      </c>
      <c r="C1866" s="1" t="s">
        <v>10</v>
      </c>
      <c r="D1866" s="9">
        <v>45002</v>
      </c>
      <c r="E1866" s="2">
        <v>20509.599708593567</v>
      </c>
      <c r="F1866" s="6">
        <v>17007</v>
      </c>
    </row>
    <row r="1867" spans="1:6" ht="20.25" customHeight="1" x14ac:dyDescent="0.25">
      <c r="A1867" s="1" t="s">
        <v>3</v>
      </c>
      <c r="B1867" s="1" t="s">
        <v>19</v>
      </c>
      <c r="C1867" s="1" t="s">
        <v>10</v>
      </c>
      <c r="D1867" s="9">
        <v>45002</v>
      </c>
      <c r="E1867" s="2">
        <v>38665.969030742963</v>
      </c>
      <c r="F1867" s="6">
        <v>29153</v>
      </c>
    </row>
    <row r="1868" spans="1:6" ht="20.25" customHeight="1" x14ac:dyDescent="0.25">
      <c r="A1868" s="1" t="s">
        <v>3</v>
      </c>
      <c r="B1868" s="1" t="s">
        <v>9</v>
      </c>
      <c r="C1868" s="1" t="s">
        <v>23</v>
      </c>
      <c r="D1868" s="9">
        <v>45002</v>
      </c>
      <c r="E1868" s="2">
        <v>38838.759872909461</v>
      </c>
      <c r="F1868" s="6">
        <v>31619</v>
      </c>
    </row>
    <row r="1869" spans="1:6" ht="20.25" customHeight="1" x14ac:dyDescent="0.25">
      <c r="A1869" s="1" t="s">
        <v>3</v>
      </c>
      <c r="B1869" s="1" t="s">
        <v>22</v>
      </c>
      <c r="C1869" s="1" t="s">
        <v>21</v>
      </c>
      <c r="D1869" s="9">
        <v>45001</v>
      </c>
      <c r="E1869" s="2">
        <v>31351.122951864683</v>
      </c>
      <c r="F1869" s="6">
        <v>26160</v>
      </c>
    </row>
    <row r="1870" spans="1:6" ht="20.25" customHeight="1" x14ac:dyDescent="0.25">
      <c r="A1870" s="1" t="s">
        <v>1</v>
      </c>
      <c r="B1870" s="1" t="s">
        <v>18</v>
      </c>
      <c r="C1870" s="1" t="s">
        <v>15</v>
      </c>
      <c r="D1870" s="9">
        <v>45001</v>
      </c>
      <c r="E1870" s="2">
        <v>39751.61386987396</v>
      </c>
      <c r="F1870" s="6">
        <v>35174</v>
      </c>
    </row>
    <row r="1871" spans="1:6" ht="20.25" customHeight="1" x14ac:dyDescent="0.25">
      <c r="A1871" s="1" t="s">
        <v>3</v>
      </c>
      <c r="B1871" s="1" t="s">
        <v>20</v>
      </c>
      <c r="C1871" s="1" t="s">
        <v>17</v>
      </c>
      <c r="D1871" s="9">
        <v>45001</v>
      </c>
      <c r="E1871" s="2">
        <v>32122.54032242313</v>
      </c>
      <c r="F1871" s="6">
        <v>27772</v>
      </c>
    </row>
    <row r="1872" spans="1:6" ht="20.25" customHeight="1" x14ac:dyDescent="0.25">
      <c r="A1872" s="1" t="s">
        <v>3</v>
      </c>
      <c r="B1872" s="1" t="s">
        <v>16</v>
      </c>
      <c r="C1872" s="1" t="s">
        <v>21</v>
      </c>
      <c r="D1872" s="9">
        <v>45001</v>
      </c>
      <c r="E1872" s="2">
        <v>33295.644643330132</v>
      </c>
      <c r="F1872" s="6">
        <v>28829</v>
      </c>
    </row>
    <row r="1873" spans="1:6" ht="20.25" customHeight="1" x14ac:dyDescent="0.25">
      <c r="A1873" s="1" t="s">
        <v>1</v>
      </c>
      <c r="B1873" s="1" t="s">
        <v>19</v>
      </c>
      <c r="C1873" s="1" t="s">
        <v>15</v>
      </c>
      <c r="D1873" s="9">
        <v>45000</v>
      </c>
      <c r="E1873" s="2">
        <v>41454.1050030845</v>
      </c>
      <c r="F1873" s="6">
        <v>36259</v>
      </c>
    </row>
    <row r="1874" spans="1:6" ht="20.25" customHeight="1" x14ac:dyDescent="0.25">
      <c r="A1874" s="1" t="s">
        <v>1</v>
      </c>
      <c r="B1874" s="1" t="s">
        <v>14</v>
      </c>
      <c r="C1874" s="1" t="s">
        <v>21</v>
      </c>
      <c r="D1874" s="9">
        <v>45000</v>
      </c>
      <c r="E1874" s="2">
        <v>41964.764275557172</v>
      </c>
      <c r="F1874" s="6">
        <v>37360</v>
      </c>
    </row>
    <row r="1875" spans="1:6" ht="20.25" customHeight="1" x14ac:dyDescent="0.25">
      <c r="A1875" s="1" t="s">
        <v>1</v>
      </c>
      <c r="B1875" s="1" t="s">
        <v>12</v>
      </c>
      <c r="C1875" s="1" t="s">
        <v>10</v>
      </c>
      <c r="D1875" s="9">
        <v>45000</v>
      </c>
      <c r="E1875" s="2">
        <v>32046.051225112529</v>
      </c>
      <c r="F1875" s="6">
        <v>28353</v>
      </c>
    </row>
    <row r="1876" spans="1:6" ht="20.25" customHeight="1" x14ac:dyDescent="0.25">
      <c r="A1876" s="1" t="s">
        <v>1</v>
      </c>
      <c r="B1876" s="1" t="s">
        <v>11</v>
      </c>
      <c r="C1876" s="1" t="s">
        <v>15</v>
      </c>
      <c r="D1876" s="9">
        <v>45000</v>
      </c>
      <c r="E1876" s="2">
        <v>27327.07493329365</v>
      </c>
      <c r="F1876" s="6">
        <v>20665</v>
      </c>
    </row>
    <row r="1877" spans="1:6" ht="20.25" customHeight="1" x14ac:dyDescent="0.25">
      <c r="A1877" s="1" t="s">
        <v>1</v>
      </c>
      <c r="B1877" s="1" t="s">
        <v>9</v>
      </c>
      <c r="C1877" s="1" t="s">
        <v>21</v>
      </c>
      <c r="D1877" s="9">
        <v>44999</v>
      </c>
      <c r="E1877" s="2">
        <v>45506.913570368488</v>
      </c>
      <c r="F1877" s="6">
        <v>38336</v>
      </c>
    </row>
    <row r="1878" spans="1:6" ht="20.25" customHeight="1" x14ac:dyDescent="0.25">
      <c r="A1878" s="1" t="s">
        <v>1</v>
      </c>
      <c r="B1878" s="1" t="s">
        <v>11</v>
      </c>
      <c r="C1878" s="1" t="s">
        <v>23</v>
      </c>
      <c r="D1878" s="9">
        <v>44999</v>
      </c>
      <c r="E1878" s="2">
        <v>22043.728596018776</v>
      </c>
      <c r="F1878" s="6">
        <v>18593</v>
      </c>
    </row>
    <row r="1879" spans="1:6" ht="20.25" customHeight="1" x14ac:dyDescent="0.25">
      <c r="A1879" s="1" t="s">
        <v>1</v>
      </c>
      <c r="B1879" s="1" t="s">
        <v>22</v>
      </c>
      <c r="C1879" s="1" t="s">
        <v>15</v>
      </c>
      <c r="D1879" s="9">
        <v>44999</v>
      </c>
      <c r="E1879" s="2">
        <v>21439.392526359396</v>
      </c>
      <c r="F1879" s="6">
        <v>18250</v>
      </c>
    </row>
    <row r="1880" spans="1:6" ht="20.25" customHeight="1" x14ac:dyDescent="0.25">
      <c r="A1880" s="1" t="s">
        <v>1</v>
      </c>
      <c r="B1880" s="1" t="s">
        <v>12</v>
      </c>
      <c r="C1880" s="1" t="s">
        <v>10</v>
      </c>
      <c r="D1880" s="9">
        <v>44999</v>
      </c>
      <c r="E1880" s="2">
        <v>24021.252099997517</v>
      </c>
      <c r="F1880" s="6">
        <v>18185</v>
      </c>
    </row>
    <row r="1881" spans="1:6" ht="20.25" customHeight="1" x14ac:dyDescent="0.25">
      <c r="A1881" s="1" t="s">
        <v>1</v>
      </c>
      <c r="B1881" s="1" t="s">
        <v>16</v>
      </c>
      <c r="C1881" s="1" t="s">
        <v>10</v>
      </c>
      <c r="D1881" s="9">
        <v>44998</v>
      </c>
      <c r="E1881" s="2">
        <v>34528.671634372782</v>
      </c>
      <c r="F1881" s="6">
        <v>30124</v>
      </c>
    </row>
    <row r="1882" spans="1:6" ht="20.25" customHeight="1" x14ac:dyDescent="0.25">
      <c r="A1882" s="1" t="s">
        <v>1</v>
      </c>
      <c r="B1882" s="1" t="s">
        <v>20</v>
      </c>
      <c r="C1882" s="1" t="s">
        <v>23</v>
      </c>
      <c r="D1882" s="9">
        <v>44998</v>
      </c>
      <c r="E1882" s="2">
        <v>29126.826305825096</v>
      </c>
      <c r="F1882" s="6">
        <v>25751</v>
      </c>
    </row>
    <row r="1883" spans="1:6" ht="20.25" customHeight="1" x14ac:dyDescent="0.25">
      <c r="A1883" s="1" t="s">
        <v>1</v>
      </c>
      <c r="B1883" s="1" t="s">
        <v>20</v>
      </c>
      <c r="C1883" s="1" t="s">
        <v>15</v>
      </c>
      <c r="D1883" s="9">
        <v>44998</v>
      </c>
      <c r="E1883" s="2">
        <v>21917.659575874586</v>
      </c>
      <c r="F1883" s="6">
        <v>17484</v>
      </c>
    </row>
    <row r="1884" spans="1:6" ht="20.25" customHeight="1" x14ac:dyDescent="0.25">
      <c r="A1884" s="1" t="s">
        <v>3</v>
      </c>
      <c r="B1884" s="1" t="s">
        <v>9</v>
      </c>
      <c r="C1884" s="1" t="s">
        <v>10</v>
      </c>
      <c r="D1884" s="9">
        <v>44998</v>
      </c>
      <c r="E1884" s="2">
        <v>43804.050646232055</v>
      </c>
      <c r="F1884" s="6">
        <v>37643</v>
      </c>
    </row>
    <row r="1885" spans="1:6" ht="20.25" customHeight="1" x14ac:dyDescent="0.25">
      <c r="A1885" s="1" t="s">
        <v>1</v>
      </c>
      <c r="B1885" s="1" t="s">
        <v>18</v>
      </c>
      <c r="C1885" s="1" t="s">
        <v>15</v>
      </c>
      <c r="D1885" s="9">
        <v>44997</v>
      </c>
      <c r="E1885" s="2">
        <v>42421.332957183942</v>
      </c>
      <c r="F1885" s="6">
        <v>35170</v>
      </c>
    </row>
    <row r="1886" spans="1:6" ht="20.25" customHeight="1" x14ac:dyDescent="0.25">
      <c r="A1886" s="1" t="s">
        <v>3</v>
      </c>
      <c r="B1886" s="1" t="s">
        <v>20</v>
      </c>
      <c r="C1886" s="1" t="s">
        <v>17</v>
      </c>
      <c r="D1886" s="9">
        <v>44997</v>
      </c>
      <c r="E1886" s="2">
        <v>33632.698906760626</v>
      </c>
      <c r="F1886" s="6">
        <v>27768</v>
      </c>
    </row>
    <row r="1887" spans="1:6" ht="20.25" customHeight="1" x14ac:dyDescent="0.25">
      <c r="A1887" s="1" t="s">
        <v>3</v>
      </c>
      <c r="B1887" s="1" t="s">
        <v>16</v>
      </c>
      <c r="C1887" s="1" t="s">
        <v>21</v>
      </c>
      <c r="D1887" s="9">
        <v>44997</v>
      </c>
      <c r="E1887" s="2">
        <v>35201.018011804452</v>
      </c>
      <c r="F1887" s="6">
        <v>28825</v>
      </c>
    </row>
    <row r="1888" spans="1:6" ht="20.25" customHeight="1" x14ac:dyDescent="0.25">
      <c r="A1888" s="1" t="s">
        <v>1</v>
      </c>
      <c r="B1888" s="1" t="s">
        <v>19</v>
      </c>
      <c r="C1888" s="1" t="s">
        <v>15</v>
      </c>
      <c r="D1888" s="9">
        <v>44996</v>
      </c>
      <c r="E1888" s="2">
        <v>42136.497244857448</v>
      </c>
      <c r="F1888" s="6">
        <v>36255</v>
      </c>
    </row>
    <row r="1889" spans="1:6" ht="20.25" customHeight="1" x14ac:dyDescent="0.25">
      <c r="A1889" s="1" t="s">
        <v>1</v>
      </c>
      <c r="B1889" s="1" t="s">
        <v>14</v>
      </c>
      <c r="C1889" s="1" t="s">
        <v>21</v>
      </c>
      <c r="D1889" s="9">
        <v>44996</v>
      </c>
      <c r="E1889" s="2">
        <v>42712.427159261926</v>
      </c>
      <c r="F1889" s="6">
        <v>37356</v>
      </c>
    </row>
    <row r="1890" spans="1:6" ht="20.25" customHeight="1" x14ac:dyDescent="0.25">
      <c r="A1890" s="1" t="s">
        <v>1</v>
      </c>
      <c r="B1890" s="1" t="s">
        <v>12</v>
      </c>
      <c r="C1890" s="1" t="s">
        <v>10</v>
      </c>
      <c r="D1890" s="9">
        <v>44996</v>
      </c>
      <c r="E1890" s="2">
        <v>32113.986557228014</v>
      </c>
      <c r="F1890" s="6">
        <v>28349</v>
      </c>
    </row>
    <row r="1891" spans="1:6" ht="20.25" customHeight="1" x14ac:dyDescent="0.25">
      <c r="A1891" s="1" t="s">
        <v>1</v>
      </c>
      <c r="B1891" s="1" t="s">
        <v>11</v>
      </c>
      <c r="C1891" s="1" t="s">
        <v>23</v>
      </c>
      <c r="D1891" s="9">
        <v>44995</v>
      </c>
      <c r="E1891" s="2">
        <v>21671.09547539099</v>
      </c>
      <c r="F1891" s="6">
        <v>18589</v>
      </c>
    </row>
    <row r="1892" spans="1:6" ht="20.25" customHeight="1" x14ac:dyDescent="0.25">
      <c r="A1892" s="1" t="s">
        <v>1</v>
      </c>
      <c r="B1892" s="1" t="s">
        <v>9</v>
      </c>
      <c r="C1892" s="1" t="s">
        <v>23</v>
      </c>
      <c r="D1892" s="9">
        <v>44995</v>
      </c>
      <c r="E1892" s="2">
        <v>33968.353952273334</v>
      </c>
      <c r="F1892" s="6">
        <v>28771</v>
      </c>
    </row>
    <row r="1893" spans="1:6" ht="20.25" customHeight="1" x14ac:dyDescent="0.25">
      <c r="A1893" s="1" t="s">
        <v>1</v>
      </c>
      <c r="B1893" s="1" t="s">
        <v>9</v>
      </c>
      <c r="C1893" s="1" t="s">
        <v>10</v>
      </c>
      <c r="D1893" s="9">
        <v>44995</v>
      </c>
      <c r="E1893" s="2">
        <v>41844.370451508308</v>
      </c>
      <c r="F1893" s="6">
        <v>32393</v>
      </c>
    </row>
    <row r="1894" spans="1:6" ht="20.25" customHeight="1" x14ac:dyDescent="0.25">
      <c r="A1894" s="1" t="s">
        <v>1</v>
      </c>
      <c r="B1894" s="1" t="s">
        <v>12</v>
      </c>
      <c r="C1894" s="1" t="s">
        <v>21</v>
      </c>
      <c r="D1894" s="9">
        <v>44995</v>
      </c>
      <c r="E1894" s="2">
        <v>26750.270140194705</v>
      </c>
      <c r="F1894" s="6">
        <v>22267</v>
      </c>
    </row>
    <row r="1895" spans="1:6" ht="20.25" customHeight="1" x14ac:dyDescent="0.25">
      <c r="A1895" s="1" t="s">
        <v>1</v>
      </c>
      <c r="B1895" s="1" t="s">
        <v>16</v>
      </c>
      <c r="C1895" s="1" t="s">
        <v>10</v>
      </c>
      <c r="D1895" s="9">
        <v>44994</v>
      </c>
      <c r="E1895" s="2">
        <v>34822.750266275485</v>
      </c>
      <c r="F1895" s="6">
        <v>30120</v>
      </c>
    </row>
    <row r="1896" spans="1:6" ht="20.25" customHeight="1" x14ac:dyDescent="0.25">
      <c r="A1896" s="1" t="s">
        <v>1</v>
      </c>
      <c r="B1896" s="1" t="s">
        <v>11</v>
      </c>
      <c r="C1896" s="1" t="s">
        <v>15</v>
      </c>
      <c r="D1896" s="9">
        <v>44993</v>
      </c>
      <c r="E1896" s="2">
        <v>33596.218339347019</v>
      </c>
      <c r="F1896" s="6">
        <v>28765</v>
      </c>
    </row>
    <row r="1897" spans="1:6" ht="20.25" customHeight="1" x14ac:dyDescent="0.25">
      <c r="A1897" s="1" t="s">
        <v>1</v>
      </c>
      <c r="B1897" s="1" t="s">
        <v>9</v>
      </c>
      <c r="C1897" s="1" t="s">
        <v>17</v>
      </c>
      <c r="D1897" s="9">
        <v>44993</v>
      </c>
      <c r="E1897" s="2">
        <v>29760.679516101627</v>
      </c>
      <c r="F1897" s="6">
        <v>24289</v>
      </c>
    </row>
    <row r="1898" spans="1:6" ht="20.25" customHeight="1" x14ac:dyDescent="0.25">
      <c r="A1898" s="1" t="s">
        <v>1</v>
      </c>
      <c r="B1898" s="1" t="s">
        <v>9</v>
      </c>
      <c r="C1898" s="1" t="s">
        <v>23</v>
      </c>
      <c r="D1898" s="9">
        <v>44991</v>
      </c>
      <c r="E1898" s="2">
        <v>33185.667335235747</v>
      </c>
      <c r="F1898" s="6">
        <v>28767</v>
      </c>
    </row>
    <row r="1899" spans="1:6" ht="20.25" customHeight="1" x14ac:dyDescent="0.25">
      <c r="A1899" s="1" t="s">
        <v>1</v>
      </c>
      <c r="B1899" s="1" t="s">
        <v>9</v>
      </c>
      <c r="C1899" s="1" t="s">
        <v>21</v>
      </c>
      <c r="D1899" s="9">
        <v>44991</v>
      </c>
      <c r="E1899" s="2">
        <v>45993.394380567282</v>
      </c>
      <c r="F1899" s="6">
        <v>40930</v>
      </c>
    </row>
    <row r="1900" spans="1:6" ht="20.25" customHeight="1" x14ac:dyDescent="0.25">
      <c r="A1900" s="1" t="s">
        <v>1</v>
      </c>
      <c r="B1900" s="1" t="s">
        <v>13</v>
      </c>
      <c r="C1900" s="1" t="s">
        <v>23</v>
      </c>
      <c r="D1900" s="9">
        <v>44991</v>
      </c>
      <c r="E1900" s="2">
        <v>34512.334649375603</v>
      </c>
      <c r="F1900" s="6">
        <v>28728</v>
      </c>
    </row>
    <row r="1901" spans="1:6" ht="20.25" customHeight="1" x14ac:dyDescent="0.25">
      <c r="A1901" s="1" t="s">
        <v>1</v>
      </c>
      <c r="B1901" s="1" t="s">
        <v>13</v>
      </c>
      <c r="C1901" s="1" t="s">
        <v>17</v>
      </c>
      <c r="D1901" s="9">
        <v>44991</v>
      </c>
      <c r="E1901" s="2">
        <v>29389.942128914943</v>
      </c>
      <c r="F1901" s="6">
        <v>23662</v>
      </c>
    </row>
    <row r="1902" spans="1:6" ht="20.25" customHeight="1" x14ac:dyDescent="0.25">
      <c r="A1902" s="1" t="s">
        <v>1</v>
      </c>
      <c r="B1902" s="1" t="s">
        <v>22</v>
      </c>
      <c r="C1902" s="1" t="s">
        <v>21</v>
      </c>
      <c r="D1902" s="9">
        <v>44991</v>
      </c>
      <c r="E1902" s="2">
        <v>19998.95556149985</v>
      </c>
      <c r="F1902" s="6">
        <v>15277</v>
      </c>
    </row>
    <row r="1903" spans="1:6" ht="20.25" customHeight="1" x14ac:dyDescent="0.25">
      <c r="A1903" s="1" t="s">
        <v>1</v>
      </c>
      <c r="B1903" s="1" t="s">
        <v>9</v>
      </c>
      <c r="C1903" s="1" t="s">
        <v>10</v>
      </c>
      <c r="D1903" s="9">
        <v>44991</v>
      </c>
      <c r="E1903" s="2">
        <v>32400.959630139681</v>
      </c>
      <c r="F1903" s="6">
        <v>24318</v>
      </c>
    </row>
    <row r="1904" spans="1:6" ht="20.25" customHeight="1" x14ac:dyDescent="0.25">
      <c r="A1904" s="1" t="s">
        <v>3</v>
      </c>
      <c r="B1904" s="1" t="s">
        <v>20</v>
      </c>
      <c r="C1904" s="1" t="s">
        <v>10</v>
      </c>
      <c r="D1904" s="9">
        <v>44991</v>
      </c>
      <c r="E1904" s="2">
        <v>25670.247134373349</v>
      </c>
      <c r="F1904" s="6">
        <v>22068</v>
      </c>
    </row>
    <row r="1905" spans="1:6" ht="20.25" customHeight="1" x14ac:dyDescent="0.25">
      <c r="A1905" s="1" t="s">
        <v>1</v>
      </c>
      <c r="B1905" s="1" t="s">
        <v>11</v>
      </c>
      <c r="C1905" s="1" t="s">
        <v>21</v>
      </c>
      <c r="D1905" s="9">
        <v>44990</v>
      </c>
      <c r="E1905" s="2">
        <v>23701.511967885213</v>
      </c>
      <c r="F1905" s="6">
        <v>19860</v>
      </c>
    </row>
    <row r="1906" spans="1:6" ht="20.25" customHeight="1" x14ac:dyDescent="0.25">
      <c r="A1906" s="1" t="s">
        <v>2</v>
      </c>
      <c r="B1906" s="1" t="s">
        <v>18</v>
      </c>
      <c r="C1906" s="1" t="s">
        <v>15</v>
      </c>
      <c r="D1906" s="9">
        <v>44990</v>
      </c>
      <c r="E1906" s="2">
        <v>45064.039669920727</v>
      </c>
      <c r="F1906" s="6">
        <v>38622</v>
      </c>
    </row>
    <row r="1907" spans="1:6" ht="20.25" customHeight="1" x14ac:dyDescent="0.25">
      <c r="A1907" s="1" t="s">
        <v>1</v>
      </c>
      <c r="B1907" s="1" t="s">
        <v>16</v>
      </c>
      <c r="C1907" s="1" t="s">
        <v>10</v>
      </c>
      <c r="D1907" s="9">
        <v>44990</v>
      </c>
      <c r="E1907" s="2">
        <v>21553.225842531832</v>
      </c>
      <c r="F1907" s="6">
        <v>16512</v>
      </c>
    </row>
    <row r="1908" spans="1:6" ht="20.25" customHeight="1" x14ac:dyDescent="0.25">
      <c r="A1908" s="1" t="s">
        <v>3</v>
      </c>
      <c r="B1908" s="1" t="s">
        <v>18</v>
      </c>
      <c r="C1908" s="1" t="s">
        <v>15</v>
      </c>
      <c r="D1908" s="9">
        <v>44990</v>
      </c>
      <c r="E1908" s="2">
        <v>39356.395622703771</v>
      </c>
      <c r="F1908" s="6">
        <v>31800</v>
      </c>
    </row>
    <row r="1909" spans="1:6" ht="20.25" customHeight="1" x14ac:dyDescent="0.25">
      <c r="A1909" s="1" t="s">
        <v>1</v>
      </c>
      <c r="B1909" s="1" t="s">
        <v>11</v>
      </c>
      <c r="C1909" s="1" t="s">
        <v>15</v>
      </c>
      <c r="D1909" s="9">
        <v>44989</v>
      </c>
      <c r="E1909" s="2">
        <v>32328.712649369169</v>
      </c>
      <c r="F1909" s="6">
        <v>28761</v>
      </c>
    </row>
    <row r="1910" spans="1:6" ht="20.25" customHeight="1" x14ac:dyDescent="0.25">
      <c r="A1910" s="1" t="s">
        <v>1</v>
      </c>
      <c r="B1910" s="1" t="s">
        <v>22</v>
      </c>
      <c r="C1910" s="1" t="s">
        <v>17</v>
      </c>
      <c r="D1910" s="9">
        <v>44988</v>
      </c>
      <c r="E1910" s="2">
        <v>36908.058191337077</v>
      </c>
      <c r="F1910" s="6">
        <v>32562</v>
      </c>
    </row>
    <row r="1911" spans="1:6" ht="20.25" customHeight="1" x14ac:dyDescent="0.25">
      <c r="A1911" s="1" t="s">
        <v>3</v>
      </c>
      <c r="B1911" s="1" t="s">
        <v>22</v>
      </c>
      <c r="C1911" s="1" t="s">
        <v>23</v>
      </c>
      <c r="D1911" s="9">
        <v>44988</v>
      </c>
      <c r="E1911" s="2">
        <v>32210.009203177389</v>
      </c>
      <c r="F1911" s="6">
        <v>27064</v>
      </c>
    </row>
    <row r="1912" spans="1:6" ht="20.25" customHeight="1" x14ac:dyDescent="0.25">
      <c r="A1912" s="1" t="s">
        <v>1</v>
      </c>
      <c r="B1912" s="1" t="s">
        <v>20</v>
      </c>
      <c r="C1912" s="1" t="s">
        <v>17</v>
      </c>
      <c r="D1912" s="9">
        <v>44988</v>
      </c>
      <c r="E1912" s="2">
        <v>43441.545810701697</v>
      </c>
      <c r="F1912" s="6">
        <v>35400</v>
      </c>
    </row>
    <row r="1913" spans="1:6" ht="20.25" customHeight="1" x14ac:dyDescent="0.25">
      <c r="A1913" s="1" t="s">
        <v>1</v>
      </c>
      <c r="B1913" s="1" t="s">
        <v>19</v>
      </c>
      <c r="C1913" s="1" t="s">
        <v>21</v>
      </c>
      <c r="D1913" s="9">
        <v>44987</v>
      </c>
      <c r="E1913" s="2">
        <v>22405.979648875586</v>
      </c>
      <c r="F1913" s="6">
        <v>18158</v>
      </c>
    </row>
    <row r="1914" spans="1:6" ht="20.25" customHeight="1" x14ac:dyDescent="0.25">
      <c r="A1914" s="1" t="s">
        <v>1</v>
      </c>
      <c r="B1914" s="1" t="s">
        <v>9</v>
      </c>
      <c r="C1914" s="1" t="s">
        <v>21</v>
      </c>
      <c r="D1914" s="9">
        <v>44987</v>
      </c>
      <c r="E1914" s="2">
        <v>47975.379616691782</v>
      </c>
      <c r="F1914" s="6">
        <v>40926</v>
      </c>
    </row>
    <row r="1915" spans="1:6" ht="20.25" customHeight="1" x14ac:dyDescent="0.25">
      <c r="A1915" s="1" t="s">
        <v>1</v>
      </c>
      <c r="B1915" s="1" t="s">
        <v>11</v>
      </c>
      <c r="C1915" s="1" t="s">
        <v>23</v>
      </c>
      <c r="D1915" s="9">
        <v>44987</v>
      </c>
      <c r="E1915" s="2">
        <v>24376.278892030205</v>
      </c>
      <c r="F1915" s="6">
        <v>21183</v>
      </c>
    </row>
    <row r="1916" spans="1:6" ht="20.25" customHeight="1" x14ac:dyDescent="0.25">
      <c r="A1916" s="1" t="s">
        <v>3</v>
      </c>
      <c r="B1916" s="1" t="s">
        <v>12</v>
      </c>
      <c r="C1916" s="1" t="s">
        <v>21</v>
      </c>
      <c r="D1916" s="9">
        <v>44987</v>
      </c>
      <c r="E1916" s="2">
        <v>26428.460605001372</v>
      </c>
      <c r="F1916" s="6">
        <v>20393</v>
      </c>
    </row>
    <row r="1917" spans="1:6" ht="20.25" customHeight="1" x14ac:dyDescent="0.25">
      <c r="A1917" s="1" t="s">
        <v>1</v>
      </c>
      <c r="B1917" s="1" t="s">
        <v>11</v>
      </c>
      <c r="C1917" s="1" t="s">
        <v>21</v>
      </c>
      <c r="D1917" s="9">
        <v>44986</v>
      </c>
      <c r="E1917" s="2">
        <v>23522.447615216621</v>
      </c>
      <c r="F1917" s="6">
        <v>19856</v>
      </c>
    </row>
    <row r="1918" spans="1:6" ht="20.25" customHeight="1" x14ac:dyDescent="0.25">
      <c r="A1918" s="1" t="s">
        <v>2</v>
      </c>
      <c r="B1918" s="1" t="s">
        <v>18</v>
      </c>
      <c r="C1918" s="1" t="s">
        <v>15</v>
      </c>
      <c r="D1918" s="9">
        <v>44986</v>
      </c>
      <c r="E1918" s="2">
        <v>45944.148545553879</v>
      </c>
      <c r="F1918" s="6">
        <v>38618</v>
      </c>
    </row>
    <row r="1919" spans="1:6" ht="20.25" customHeight="1" x14ac:dyDescent="0.25">
      <c r="A1919" s="1" t="s">
        <v>1</v>
      </c>
      <c r="B1919" s="1" t="s">
        <v>16</v>
      </c>
      <c r="C1919" s="1" t="s">
        <v>10</v>
      </c>
      <c r="D1919" s="9">
        <v>44986</v>
      </c>
      <c r="E1919" s="2">
        <v>38141.494839024002</v>
      </c>
      <c r="F1919" s="6">
        <v>32714</v>
      </c>
    </row>
    <row r="1920" spans="1:6" ht="20.25" customHeight="1" x14ac:dyDescent="0.25">
      <c r="A1920" s="1" t="s">
        <v>1</v>
      </c>
      <c r="B1920" s="1" t="s">
        <v>14</v>
      </c>
      <c r="C1920" s="1" t="s">
        <v>15</v>
      </c>
      <c r="D1920" s="9">
        <v>44986</v>
      </c>
      <c r="E1920" s="2">
        <v>35464.320469253245</v>
      </c>
      <c r="F1920" s="6">
        <v>28971</v>
      </c>
    </row>
    <row r="1921" spans="1:6" ht="20.25" customHeight="1" x14ac:dyDescent="0.25">
      <c r="A1921" s="1" t="s">
        <v>1</v>
      </c>
      <c r="B1921" s="1" t="s">
        <v>20</v>
      </c>
      <c r="C1921" s="1" t="s">
        <v>15</v>
      </c>
      <c r="D1921" s="9">
        <v>44986</v>
      </c>
      <c r="E1921" s="2">
        <v>41369.340023924226</v>
      </c>
      <c r="F1921" s="6">
        <v>31912</v>
      </c>
    </row>
    <row r="1922" spans="1:6" ht="20.25" customHeight="1" x14ac:dyDescent="0.25">
      <c r="A1922" s="1" t="s">
        <v>1</v>
      </c>
      <c r="B1922" s="1" t="s">
        <v>11</v>
      </c>
      <c r="C1922" s="1" t="s">
        <v>15</v>
      </c>
      <c r="D1922" s="9">
        <v>44986</v>
      </c>
      <c r="E1922" s="2">
        <v>21018.8634989313</v>
      </c>
      <c r="F1922" s="6">
        <v>16055</v>
      </c>
    </row>
    <row r="1923" spans="1:6" ht="20.25" customHeight="1" x14ac:dyDescent="0.25">
      <c r="A1923" s="1" t="s">
        <v>3</v>
      </c>
      <c r="B1923" s="1" t="s">
        <v>20</v>
      </c>
      <c r="C1923" s="1" t="s">
        <v>23</v>
      </c>
      <c r="D1923" s="9">
        <v>44985</v>
      </c>
      <c r="E1923" s="2">
        <v>27120.969153211176</v>
      </c>
      <c r="F1923" s="6">
        <v>21023</v>
      </c>
    </row>
    <row r="1924" spans="1:6" ht="20.25" customHeight="1" x14ac:dyDescent="0.25">
      <c r="A1924" s="1" t="s">
        <v>3</v>
      </c>
      <c r="B1924" s="1" t="s">
        <v>13</v>
      </c>
      <c r="C1924" s="1" t="s">
        <v>15</v>
      </c>
      <c r="D1924" s="9">
        <v>44984</v>
      </c>
      <c r="E1924" s="2">
        <v>35983.513508390439</v>
      </c>
      <c r="F1924" s="6">
        <v>29027</v>
      </c>
    </row>
    <row r="1925" spans="1:6" ht="20.25" customHeight="1" x14ac:dyDescent="0.25">
      <c r="A1925" s="1" t="s">
        <v>1</v>
      </c>
      <c r="B1925" s="1" t="s">
        <v>12</v>
      </c>
      <c r="C1925" s="1" t="s">
        <v>23</v>
      </c>
      <c r="D1925" s="9">
        <v>44984</v>
      </c>
      <c r="E1925" s="2">
        <v>23786.870627845823</v>
      </c>
      <c r="F1925" s="6">
        <v>19009</v>
      </c>
    </row>
    <row r="1926" spans="1:6" ht="20.25" customHeight="1" x14ac:dyDescent="0.25">
      <c r="A1926" s="1" t="s">
        <v>1</v>
      </c>
      <c r="B1926" s="1" t="s">
        <v>14</v>
      </c>
      <c r="C1926" s="1" t="s">
        <v>17</v>
      </c>
      <c r="D1926" s="9">
        <v>44983</v>
      </c>
      <c r="E1926" s="2">
        <v>21028.662591232845</v>
      </c>
      <c r="F1926" s="6">
        <v>17050</v>
      </c>
    </row>
    <row r="1927" spans="1:6" ht="20.25" customHeight="1" x14ac:dyDescent="0.25">
      <c r="A1927" s="1" t="s">
        <v>3</v>
      </c>
      <c r="B1927" s="1" t="s">
        <v>13</v>
      </c>
      <c r="C1927" s="1" t="s">
        <v>21</v>
      </c>
      <c r="D1927" s="9">
        <v>44981</v>
      </c>
      <c r="E1927" s="2">
        <v>35365.273366398054</v>
      </c>
      <c r="F1927" s="6">
        <v>28762</v>
      </c>
    </row>
    <row r="1928" spans="1:6" ht="20.25" customHeight="1" x14ac:dyDescent="0.25">
      <c r="A1928" s="1" t="s">
        <v>1</v>
      </c>
      <c r="B1928" s="1" t="s">
        <v>16</v>
      </c>
      <c r="C1928" s="1" t="s">
        <v>17</v>
      </c>
      <c r="D1928" s="9">
        <v>44979</v>
      </c>
      <c r="E1928" s="2">
        <v>35677.846501276341</v>
      </c>
      <c r="F1928" s="6">
        <v>28951</v>
      </c>
    </row>
    <row r="1929" spans="1:6" ht="20.25" customHeight="1" x14ac:dyDescent="0.25">
      <c r="A1929" s="1" t="s">
        <v>3</v>
      </c>
      <c r="B1929" s="1" t="s">
        <v>11</v>
      </c>
      <c r="C1929" s="1" t="s">
        <v>15</v>
      </c>
      <c r="D1929" s="9">
        <v>44979</v>
      </c>
      <c r="E1929" s="2">
        <v>44873.546436950768</v>
      </c>
      <c r="F1929" s="6">
        <v>35293</v>
      </c>
    </row>
    <row r="1930" spans="1:6" ht="20.25" customHeight="1" x14ac:dyDescent="0.25">
      <c r="A1930" s="1" t="s">
        <v>3</v>
      </c>
      <c r="B1930" s="1" t="s">
        <v>16</v>
      </c>
      <c r="C1930" s="1" t="s">
        <v>17</v>
      </c>
      <c r="D1930" s="9">
        <v>44979</v>
      </c>
      <c r="E1930" s="2">
        <v>43603.704528276954</v>
      </c>
      <c r="F1930" s="6">
        <v>33884</v>
      </c>
    </row>
    <row r="1931" spans="1:6" ht="20.25" customHeight="1" x14ac:dyDescent="0.25">
      <c r="A1931" s="1" t="s">
        <v>1</v>
      </c>
      <c r="B1931" s="1" t="s">
        <v>22</v>
      </c>
      <c r="C1931" s="1" t="s">
        <v>23</v>
      </c>
      <c r="D1931" s="9">
        <v>44978</v>
      </c>
      <c r="E1931" s="2">
        <v>21621.400807792674</v>
      </c>
      <c r="F1931" s="6">
        <v>17585</v>
      </c>
    </row>
    <row r="1932" spans="1:6" ht="20.25" customHeight="1" x14ac:dyDescent="0.25">
      <c r="A1932" s="1" t="s">
        <v>1</v>
      </c>
      <c r="B1932" s="1" t="s">
        <v>9</v>
      </c>
      <c r="C1932" s="1" t="s">
        <v>23</v>
      </c>
      <c r="D1932" s="9">
        <v>44978</v>
      </c>
      <c r="E1932" s="2">
        <v>29936.914041635908</v>
      </c>
      <c r="F1932" s="6">
        <v>22928</v>
      </c>
    </row>
    <row r="1933" spans="1:6" ht="20.25" customHeight="1" x14ac:dyDescent="0.25">
      <c r="A1933" s="1" t="s">
        <v>3</v>
      </c>
      <c r="B1933" s="1" t="s">
        <v>22</v>
      </c>
      <c r="C1933" s="1" t="s">
        <v>15</v>
      </c>
      <c r="D1933" s="9">
        <v>44978</v>
      </c>
      <c r="E1933" s="2">
        <v>43695.549776846441</v>
      </c>
      <c r="F1933" s="6">
        <v>35164</v>
      </c>
    </row>
    <row r="1934" spans="1:6" ht="20.25" customHeight="1" x14ac:dyDescent="0.25">
      <c r="A1934" s="1" t="s">
        <v>1</v>
      </c>
      <c r="B1934" s="1" t="s">
        <v>19</v>
      </c>
      <c r="C1934" s="1" t="s">
        <v>10</v>
      </c>
      <c r="D1934" s="9">
        <v>44975</v>
      </c>
      <c r="E1934" s="2">
        <v>39344.706547146794</v>
      </c>
      <c r="F1934" s="6">
        <v>30752</v>
      </c>
    </row>
    <row r="1935" spans="1:6" ht="20.25" customHeight="1" x14ac:dyDescent="0.25">
      <c r="A1935" s="1" t="s">
        <v>1</v>
      </c>
      <c r="B1935" s="1" t="s">
        <v>16</v>
      </c>
      <c r="C1935" s="1" t="s">
        <v>21</v>
      </c>
      <c r="D1935" s="9">
        <v>44974</v>
      </c>
      <c r="E1935" s="2">
        <v>41528.665483815683</v>
      </c>
      <c r="F1935" s="6">
        <v>35235</v>
      </c>
    </row>
    <row r="1936" spans="1:6" ht="20.25" customHeight="1" x14ac:dyDescent="0.25">
      <c r="A1936" s="1" t="s">
        <v>1</v>
      </c>
      <c r="B1936" s="1" t="s">
        <v>14</v>
      </c>
      <c r="C1936" s="1" t="s">
        <v>21</v>
      </c>
      <c r="D1936" s="9">
        <v>44973</v>
      </c>
      <c r="E1936" s="2">
        <v>34934.103885482524</v>
      </c>
      <c r="F1936" s="6">
        <v>27506</v>
      </c>
    </row>
    <row r="1937" spans="1:6" ht="20.25" customHeight="1" x14ac:dyDescent="0.25">
      <c r="A1937" s="1" t="s">
        <v>1</v>
      </c>
      <c r="B1937" s="1" t="s">
        <v>14</v>
      </c>
      <c r="C1937" s="1" t="s">
        <v>23</v>
      </c>
      <c r="D1937" s="9">
        <v>44971</v>
      </c>
      <c r="E1937" s="2">
        <v>29509.952835024997</v>
      </c>
      <c r="F1937" s="6">
        <v>23230</v>
      </c>
    </row>
    <row r="1938" spans="1:6" ht="20.25" customHeight="1" x14ac:dyDescent="0.25">
      <c r="A1938" s="1" t="s">
        <v>1</v>
      </c>
      <c r="B1938" s="1" t="s">
        <v>11</v>
      </c>
      <c r="C1938" s="1" t="s">
        <v>15</v>
      </c>
      <c r="D1938" s="9">
        <v>44971</v>
      </c>
      <c r="E1938" s="2">
        <v>38107.723570491427</v>
      </c>
      <c r="F1938" s="6">
        <v>30939</v>
      </c>
    </row>
    <row r="1939" spans="1:6" ht="20.25" customHeight="1" x14ac:dyDescent="0.25">
      <c r="A1939" s="1" t="s">
        <v>1</v>
      </c>
      <c r="B1939" s="1" t="s">
        <v>22</v>
      </c>
      <c r="C1939" s="1" t="s">
        <v>17</v>
      </c>
      <c r="D1939" s="9">
        <v>44971</v>
      </c>
      <c r="E1939" s="2">
        <v>20493.236604050915</v>
      </c>
      <c r="F1939" s="6">
        <v>16352</v>
      </c>
    </row>
    <row r="1940" spans="1:6" ht="20.25" customHeight="1" x14ac:dyDescent="0.25">
      <c r="A1940" s="1" t="s">
        <v>1</v>
      </c>
      <c r="B1940" s="1" t="s">
        <v>18</v>
      </c>
      <c r="C1940" s="1" t="s">
        <v>15</v>
      </c>
      <c r="D1940" s="9">
        <v>44971</v>
      </c>
      <c r="E1940" s="2">
        <v>39753.987404910775</v>
      </c>
      <c r="F1940" s="6">
        <v>32286</v>
      </c>
    </row>
    <row r="1941" spans="1:6" ht="20.25" customHeight="1" x14ac:dyDescent="0.25">
      <c r="A1941" s="1" t="s">
        <v>3</v>
      </c>
      <c r="B1941" s="1" t="s">
        <v>16</v>
      </c>
      <c r="C1941" s="1" t="s">
        <v>23</v>
      </c>
      <c r="D1941" s="9">
        <v>44971</v>
      </c>
      <c r="E1941" s="2">
        <v>46770.148013792656</v>
      </c>
      <c r="F1941" s="6">
        <v>36142</v>
      </c>
    </row>
    <row r="1942" spans="1:6" ht="20.25" customHeight="1" x14ac:dyDescent="0.25">
      <c r="A1942" s="1" t="s">
        <v>1</v>
      </c>
      <c r="B1942" s="1" t="s">
        <v>19</v>
      </c>
      <c r="C1942" s="1" t="s">
        <v>15</v>
      </c>
      <c r="D1942" s="9">
        <v>44970</v>
      </c>
      <c r="E1942" s="2">
        <v>35885.511535454119</v>
      </c>
      <c r="F1942" s="6">
        <v>28881</v>
      </c>
    </row>
    <row r="1943" spans="1:6" ht="20.25" customHeight="1" x14ac:dyDescent="0.25">
      <c r="A1943" s="1" t="s">
        <v>3</v>
      </c>
      <c r="B1943" s="1" t="s">
        <v>12</v>
      </c>
      <c r="C1943" s="1" t="s">
        <v>15</v>
      </c>
      <c r="D1943" s="9">
        <v>44970</v>
      </c>
      <c r="E1943" s="2">
        <v>32050.993623036407</v>
      </c>
      <c r="F1943" s="6">
        <v>26042</v>
      </c>
    </row>
    <row r="1944" spans="1:6" ht="20.25" customHeight="1" x14ac:dyDescent="0.25">
      <c r="A1944" s="1" t="s">
        <v>1</v>
      </c>
      <c r="B1944" s="1" t="s">
        <v>22</v>
      </c>
      <c r="C1944" s="1" t="s">
        <v>21</v>
      </c>
      <c r="D1944" s="9">
        <v>44970</v>
      </c>
      <c r="E1944" s="2">
        <v>30651.722816179496</v>
      </c>
      <c r="F1944" s="6">
        <v>24462</v>
      </c>
    </row>
    <row r="1945" spans="1:6" ht="20.25" customHeight="1" x14ac:dyDescent="0.25">
      <c r="A1945" s="1" t="s">
        <v>1</v>
      </c>
      <c r="B1945" s="1" t="s">
        <v>9</v>
      </c>
      <c r="C1945" s="1" t="s">
        <v>23</v>
      </c>
      <c r="D1945" s="9">
        <v>44970</v>
      </c>
      <c r="E1945" s="2">
        <v>27611.50420811462</v>
      </c>
      <c r="F1945" s="6">
        <v>22308</v>
      </c>
    </row>
    <row r="1946" spans="1:6" ht="20.25" customHeight="1" x14ac:dyDescent="0.25">
      <c r="A1946" s="1" t="s">
        <v>3</v>
      </c>
      <c r="B1946" s="1" t="s">
        <v>13</v>
      </c>
      <c r="C1946" s="1" t="s">
        <v>21</v>
      </c>
      <c r="D1946" s="9">
        <v>44970</v>
      </c>
      <c r="E1946" s="2">
        <v>47290.563762686375</v>
      </c>
      <c r="F1946" s="6">
        <v>38604</v>
      </c>
    </row>
    <row r="1947" spans="1:6" ht="20.25" customHeight="1" x14ac:dyDescent="0.25">
      <c r="A1947" s="1" t="s">
        <v>3</v>
      </c>
      <c r="B1947" s="1" t="s">
        <v>19</v>
      </c>
      <c r="C1947" s="1" t="s">
        <v>10</v>
      </c>
      <c r="D1947" s="9">
        <v>44970</v>
      </c>
      <c r="E1947" s="2">
        <v>22642.789881795281</v>
      </c>
      <c r="F1947" s="6">
        <v>16963</v>
      </c>
    </row>
    <row r="1948" spans="1:6" ht="20.25" customHeight="1" x14ac:dyDescent="0.25">
      <c r="A1948" s="1" t="s">
        <v>1</v>
      </c>
      <c r="B1948" s="1" t="s">
        <v>22</v>
      </c>
      <c r="C1948" s="1" t="s">
        <v>23</v>
      </c>
      <c r="D1948" s="9">
        <v>44969</v>
      </c>
      <c r="E1948" s="2">
        <v>34465.421637412393</v>
      </c>
      <c r="F1948" s="6">
        <v>26219</v>
      </c>
    </row>
    <row r="1949" spans="1:6" ht="20.25" customHeight="1" x14ac:dyDescent="0.25">
      <c r="A1949" s="1" t="s">
        <v>1</v>
      </c>
      <c r="B1949" s="1" t="s">
        <v>9</v>
      </c>
      <c r="C1949" s="1" t="s">
        <v>17</v>
      </c>
      <c r="D1949" s="9">
        <v>44969</v>
      </c>
      <c r="E1949" s="2">
        <v>20559.39091395487</v>
      </c>
      <c r="F1949" s="6">
        <v>16342</v>
      </c>
    </row>
    <row r="1950" spans="1:6" ht="20.25" customHeight="1" x14ac:dyDescent="0.25">
      <c r="A1950" s="1" t="s">
        <v>1</v>
      </c>
      <c r="B1950" s="1" t="s">
        <v>12</v>
      </c>
      <c r="C1950" s="1" t="s">
        <v>15</v>
      </c>
      <c r="D1950" s="9">
        <v>44965</v>
      </c>
      <c r="E1950" s="2">
        <v>33963.148633190416</v>
      </c>
      <c r="F1950" s="6">
        <v>26262</v>
      </c>
    </row>
    <row r="1951" spans="1:6" ht="20.25" customHeight="1" x14ac:dyDescent="0.25">
      <c r="A1951" s="1" t="s">
        <v>1</v>
      </c>
      <c r="B1951" s="1" t="s">
        <v>14</v>
      </c>
      <c r="C1951" s="1" t="s">
        <v>17</v>
      </c>
      <c r="D1951" s="9">
        <v>44959</v>
      </c>
      <c r="E1951" s="2">
        <v>21214.897340527536</v>
      </c>
      <c r="F1951" s="6">
        <v>16604</v>
      </c>
    </row>
    <row r="1952" spans="1:6" ht="20.25" customHeight="1" x14ac:dyDescent="0.25">
      <c r="A1952" s="1" t="s">
        <v>1</v>
      </c>
      <c r="B1952" s="1" t="s">
        <v>20</v>
      </c>
      <c r="C1952" s="1" t="s">
        <v>17</v>
      </c>
      <c r="D1952" s="9">
        <v>44959</v>
      </c>
      <c r="E1952" s="2">
        <v>36479.490550385657</v>
      </c>
      <c r="F1952" s="6">
        <v>30322</v>
      </c>
    </row>
    <row r="1953" spans="1:6" ht="20.25" customHeight="1" x14ac:dyDescent="0.25">
      <c r="A1953" s="1" t="s">
        <v>1</v>
      </c>
      <c r="B1953" s="1" t="s">
        <v>20</v>
      </c>
      <c r="C1953" s="1" t="s">
        <v>21</v>
      </c>
      <c r="D1953" s="9">
        <v>44959</v>
      </c>
      <c r="E1953" s="2">
        <v>25089.552587270369</v>
      </c>
      <c r="F1953" s="6">
        <v>19012</v>
      </c>
    </row>
    <row r="1954" spans="1:6" ht="20.25" customHeight="1" x14ac:dyDescent="0.25">
      <c r="A1954" s="1" t="s">
        <v>1</v>
      </c>
      <c r="B1954" s="1" t="s">
        <v>11</v>
      </c>
      <c r="C1954" s="1" t="s">
        <v>15</v>
      </c>
      <c r="D1954" s="9">
        <v>44959</v>
      </c>
      <c r="E1954" s="2">
        <v>28741.279044750489</v>
      </c>
      <c r="F1954" s="6">
        <v>24019</v>
      </c>
    </row>
    <row r="1955" spans="1:6" ht="20.25" customHeight="1" x14ac:dyDescent="0.25">
      <c r="A1955" s="1" t="s">
        <v>1</v>
      </c>
      <c r="B1955" s="1" t="s">
        <v>18</v>
      </c>
      <c r="C1955" s="1" t="s">
        <v>15</v>
      </c>
      <c r="D1955" s="9">
        <v>44959</v>
      </c>
      <c r="E1955" s="2">
        <v>32990.945851559707</v>
      </c>
      <c r="F1955" s="6">
        <v>26605</v>
      </c>
    </row>
    <row r="1956" spans="1:6" ht="20.25" customHeight="1" x14ac:dyDescent="0.25">
      <c r="A1956" s="1" t="s">
        <v>1</v>
      </c>
      <c r="B1956" s="1" t="s">
        <v>16</v>
      </c>
      <c r="C1956" s="1" t="s">
        <v>15</v>
      </c>
      <c r="D1956" s="9">
        <v>44959</v>
      </c>
      <c r="E1956" s="2">
        <v>28658.242372530502</v>
      </c>
      <c r="F1956" s="6">
        <v>23245</v>
      </c>
    </row>
    <row r="1957" spans="1:6" ht="20.25" customHeight="1" x14ac:dyDescent="0.25">
      <c r="A1957" s="1" t="s">
        <v>1</v>
      </c>
      <c r="B1957" s="1" t="s">
        <v>12</v>
      </c>
      <c r="C1957" s="1" t="s">
        <v>21</v>
      </c>
      <c r="D1957" s="9">
        <v>44959</v>
      </c>
      <c r="E1957" s="2">
        <v>27706.643359728834</v>
      </c>
      <c r="F1957" s="6">
        <v>20938</v>
      </c>
    </row>
    <row r="1958" spans="1:6" ht="20.25" customHeight="1" x14ac:dyDescent="0.25">
      <c r="A1958" s="1" t="s">
        <v>3</v>
      </c>
      <c r="B1958" s="1" t="s">
        <v>11</v>
      </c>
      <c r="C1958" s="1" t="s">
        <v>10</v>
      </c>
      <c r="D1958" s="9">
        <v>44959</v>
      </c>
      <c r="E1958" s="2">
        <v>18528.701711655813</v>
      </c>
      <c r="F1958" s="6">
        <v>15818</v>
      </c>
    </row>
    <row r="1959" spans="1:6" ht="20.25" customHeight="1" x14ac:dyDescent="0.25">
      <c r="A1959" s="1" t="s">
        <v>1</v>
      </c>
      <c r="B1959" s="1" t="s">
        <v>13</v>
      </c>
      <c r="C1959" s="1" t="s">
        <v>21</v>
      </c>
      <c r="D1959" s="9">
        <v>44958</v>
      </c>
      <c r="E1959" s="2">
        <v>43476.616572416278</v>
      </c>
      <c r="F1959" s="6">
        <v>34535</v>
      </c>
    </row>
    <row r="1960" spans="1:6" ht="20.25" customHeight="1" x14ac:dyDescent="0.25">
      <c r="A1960" s="1" t="s">
        <v>1</v>
      </c>
      <c r="B1960" s="1" t="s">
        <v>13</v>
      </c>
      <c r="C1960" s="1" t="s">
        <v>17</v>
      </c>
      <c r="D1960" s="9">
        <v>44958</v>
      </c>
      <c r="E1960" s="2">
        <v>33388.136271658987</v>
      </c>
      <c r="F1960" s="6">
        <v>28086</v>
      </c>
    </row>
    <row r="1961" spans="1:6" ht="20.25" customHeight="1" x14ac:dyDescent="0.25">
      <c r="A1961" s="1" t="s">
        <v>1</v>
      </c>
      <c r="B1961" s="1" t="s">
        <v>13</v>
      </c>
      <c r="C1961" s="1" t="s">
        <v>15</v>
      </c>
      <c r="D1961" s="9">
        <v>44958</v>
      </c>
      <c r="E1961" s="2">
        <v>32514.441746481938</v>
      </c>
      <c r="F1961" s="6">
        <v>27840</v>
      </c>
    </row>
    <row r="1962" spans="1:6" ht="20.25" customHeight="1" x14ac:dyDescent="0.25">
      <c r="A1962" s="1" t="s">
        <v>1</v>
      </c>
      <c r="B1962" s="1" t="s">
        <v>13</v>
      </c>
      <c r="C1962" s="1" t="s">
        <v>10</v>
      </c>
      <c r="D1962" s="9">
        <v>44958</v>
      </c>
      <c r="E1962" s="2">
        <v>45023.759072065826</v>
      </c>
      <c r="F1962" s="6">
        <v>36076</v>
      </c>
    </row>
    <row r="1963" spans="1:6" ht="20.25" customHeight="1" x14ac:dyDescent="0.25">
      <c r="A1963" s="1" t="s">
        <v>1</v>
      </c>
      <c r="B1963" s="1" t="s">
        <v>19</v>
      </c>
      <c r="C1963" s="1" t="s">
        <v>15</v>
      </c>
      <c r="D1963" s="9">
        <v>44958</v>
      </c>
      <c r="E1963" s="2">
        <v>34892.856560993656</v>
      </c>
      <c r="F1963" s="6">
        <v>28382</v>
      </c>
    </row>
    <row r="1964" spans="1:6" ht="20.25" customHeight="1" x14ac:dyDescent="0.25">
      <c r="A1964" s="1" t="s">
        <v>1</v>
      </c>
      <c r="B1964" s="1" t="s">
        <v>12</v>
      </c>
      <c r="C1964" s="1" t="s">
        <v>21</v>
      </c>
      <c r="D1964" s="9">
        <v>44958</v>
      </c>
      <c r="E1964" s="2">
        <v>42072.020575601782</v>
      </c>
      <c r="F1964" s="6">
        <v>32551</v>
      </c>
    </row>
    <row r="1965" spans="1:6" ht="20.25" customHeight="1" x14ac:dyDescent="0.25">
      <c r="A1965" s="1" t="s">
        <v>2</v>
      </c>
      <c r="B1965" s="1" t="s">
        <v>11</v>
      </c>
      <c r="C1965" s="1" t="s">
        <v>17</v>
      </c>
      <c r="D1965" s="9">
        <v>44958</v>
      </c>
      <c r="E1965" s="2">
        <v>29615.872682615402</v>
      </c>
      <c r="F1965" s="6">
        <v>23330</v>
      </c>
    </row>
    <row r="1966" spans="1:6" ht="20.25" customHeight="1" x14ac:dyDescent="0.25">
      <c r="A1966" s="1" t="s">
        <v>1</v>
      </c>
      <c r="B1966" s="1" t="s">
        <v>12</v>
      </c>
      <c r="C1966" s="1" t="s">
        <v>15</v>
      </c>
      <c r="D1966" s="9">
        <v>44958</v>
      </c>
      <c r="E1966" s="2">
        <v>23643.033764570457</v>
      </c>
      <c r="F1966" s="6">
        <v>19031</v>
      </c>
    </row>
    <row r="1967" spans="1:6" ht="20.25" customHeight="1" x14ac:dyDescent="0.25">
      <c r="A1967" s="1" t="s">
        <v>1</v>
      </c>
      <c r="B1967" s="1" t="s">
        <v>9</v>
      </c>
      <c r="C1967" s="1" t="s">
        <v>15</v>
      </c>
      <c r="D1967" s="9">
        <v>44957</v>
      </c>
      <c r="E1967" s="2">
        <v>30690.509846141889</v>
      </c>
      <c r="F1967" s="6">
        <v>25966</v>
      </c>
    </row>
    <row r="1968" spans="1:6" ht="20.25" customHeight="1" x14ac:dyDescent="0.25">
      <c r="A1968" s="1" t="s">
        <v>1</v>
      </c>
      <c r="B1968" s="1" t="s">
        <v>13</v>
      </c>
      <c r="C1968" s="1" t="s">
        <v>10</v>
      </c>
      <c r="D1968" s="9">
        <v>44957</v>
      </c>
      <c r="E1968" s="2">
        <v>27261.892608314112</v>
      </c>
      <c r="F1968" s="6">
        <v>24064</v>
      </c>
    </row>
    <row r="1969" spans="1:6" ht="20.25" customHeight="1" x14ac:dyDescent="0.25">
      <c r="A1969" s="1" t="s">
        <v>3</v>
      </c>
      <c r="B1969" s="1" t="s">
        <v>22</v>
      </c>
      <c r="C1969" s="1" t="s">
        <v>10</v>
      </c>
      <c r="D1969" s="9">
        <v>44957</v>
      </c>
      <c r="E1969" s="2">
        <v>31029.306206522182</v>
      </c>
      <c r="F1969" s="6">
        <v>27621</v>
      </c>
    </row>
    <row r="1970" spans="1:6" ht="20.25" customHeight="1" x14ac:dyDescent="0.25">
      <c r="A1970" s="1" t="s">
        <v>1</v>
      </c>
      <c r="B1970" s="1" t="s">
        <v>19</v>
      </c>
      <c r="C1970" s="1" t="s">
        <v>23</v>
      </c>
      <c r="D1970" s="9">
        <v>44957</v>
      </c>
      <c r="E1970" s="2">
        <v>45602.269415660368</v>
      </c>
      <c r="F1970" s="6">
        <v>36205</v>
      </c>
    </row>
    <row r="1971" spans="1:6" ht="20.25" customHeight="1" x14ac:dyDescent="0.25">
      <c r="A1971" s="1" t="s">
        <v>3</v>
      </c>
      <c r="B1971" s="1" t="s">
        <v>22</v>
      </c>
      <c r="C1971" s="1" t="s">
        <v>10</v>
      </c>
      <c r="D1971" s="9">
        <v>44957</v>
      </c>
      <c r="E1971" s="2">
        <v>22532.188275336339</v>
      </c>
      <c r="F1971" s="6">
        <v>17859</v>
      </c>
    </row>
    <row r="1972" spans="1:6" ht="20.25" customHeight="1" x14ac:dyDescent="0.25">
      <c r="A1972" s="1" t="s">
        <v>1</v>
      </c>
      <c r="B1972" s="1" t="s">
        <v>20</v>
      </c>
      <c r="C1972" s="1" t="s">
        <v>23</v>
      </c>
      <c r="D1972" s="9">
        <v>44956</v>
      </c>
      <c r="E1972" s="2">
        <v>33635.210854358913</v>
      </c>
      <c r="F1972" s="6">
        <v>28303</v>
      </c>
    </row>
    <row r="1973" spans="1:6" ht="20.25" customHeight="1" x14ac:dyDescent="0.25">
      <c r="A1973" s="1" t="s">
        <v>3</v>
      </c>
      <c r="B1973" s="1" t="s">
        <v>18</v>
      </c>
      <c r="C1973" s="1" t="s">
        <v>23</v>
      </c>
      <c r="D1973" s="9">
        <v>44956</v>
      </c>
      <c r="E1973" s="2">
        <v>33778.387769959576</v>
      </c>
      <c r="F1973" s="6">
        <v>29752</v>
      </c>
    </row>
    <row r="1974" spans="1:6" ht="20.25" customHeight="1" x14ac:dyDescent="0.25">
      <c r="A1974" s="1" t="s">
        <v>1</v>
      </c>
      <c r="B1974" s="1" t="s">
        <v>18</v>
      </c>
      <c r="C1974" s="1" t="s">
        <v>23</v>
      </c>
      <c r="D1974" s="9">
        <v>44956</v>
      </c>
      <c r="E1974" s="2">
        <v>18702.612712731094</v>
      </c>
      <c r="F1974" s="6">
        <v>15041</v>
      </c>
    </row>
    <row r="1975" spans="1:6" ht="20.25" customHeight="1" x14ac:dyDescent="0.25">
      <c r="A1975" s="1" t="s">
        <v>3</v>
      </c>
      <c r="B1975" s="1" t="s">
        <v>20</v>
      </c>
      <c r="C1975" s="1" t="s">
        <v>21</v>
      </c>
      <c r="D1975" s="9">
        <v>44955</v>
      </c>
      <c r="E1975" s="2">
        <v>34701.368116731363</v>
      </c>
      <c r="F1975" s="6">
        <v>30692</v>
      </c>
    </row>
    <row r="1976" spans="1:6" ht="20.25" customHeight="1" x14ac:dyDescent="0.25">
      <c r="A1976" s="1" t="s">
        <v>3</v>
      </c>
      <c r="B1976" s="1" t="s">
        <v>9</v>
      </c>
      <c r="C1976" s="1" t="s">
        <v>17</v>
      </c>
      <c r="D1976" s="9">
        <v>44955</v>
      </c>
      <c r="E1976" s="2">
        <v>27074.191937332627</v>
      </c>
      <c r="F1976" s="6">
        <v>23600</v>
      </c>
    </row>
    <row r="1977" spans="1:6" ht="20.25" customHeight="1" x14ac:dyDescent="0.25">
      <c r="A1977" s="1" t="s">
        <v>1</v>
      </c>
      <c r="B1977" s="1" t="s">
        <v>14</v>
      </c>
      <c r="C1977" s="1" t="s">
        <v>17</v>
      </c>
      <c r="D1977" s="9">
        <v>44954</v>
      </c>
      <c r="E1977" s="2">
        <v>24329.608128223819</v>
      </c>
      <c r="F1977" s="6">
        <v>19963</v>
      </c>
    </row>
    <row r="1978" spans="1:6" ht="20.25" customHeight="1" x14ac:dyDescent="0.25">
      <c r="A1978" s="1" t="s">
        <v>1</v>
      </c>
      <c r="B1978" s="1" t="s">
        <v>18</v>
      </c>
      <c r="C1978" s="1" t="s">
        <v>21</v>
      </c>
      <c r="D1978" s="9">
        <v>44954</v>
      </c>
      <c r="E1978" s="2">
        <v>38100.469353977933</v>
      </c>
      <c r="F1978" s="6">
        <v>31383</v>
      </c>
    </row>
    <row r="1979" spans="1:6" ht="20.25" customHeight="1" x14ac:dyDescent="0.25">
      <c r="A1979" s="1" t="s">
        <v>3</v>
      </c>
      <c r="B1979" s="1" t="s">
        <v>16</v>
      </c>
      <c r="C1979" s="1" t="s">
        <v>23</v>
      </c>
      <c r="D1979" s="9">
        <v>44954</v>
      </c>
      <c r="E1979" s="2">
        <v>37240.082484692466</v>
      </c>
      <c r="F1979" s="6">
        <v>32395</v>
      </c>
    </row>
    <row r="1980" spans="1:6" ht="20.25" customHeight="1" x14ac:dyDescent="0.25">
      <c r="A1980" s="1" t="s">
        <v>3</v>
      </c>
      <c r="B1980" s="1" t="s">
        <v>20</v>
      </c>
      <c r="C1980" s="1" t="s">
        <v>10</v>
      </c>
      <c r="D1980" s="9">
        <v>44953</v>
      </c>
      <c r="E1980" s="2">
        <v>33386.003342386131</v>
      </c>
      <c r="F1980" s="6">
        <v>25110</v>
      </c>
    </row>
    <row r="1981" spans="1:6" ht="20.25" customHeight="1" x14ac:dyDescent="0.25">
      <c r="A1981" s="1" t="s">
        <v>1</v>
      </c>
      <c r="B1981" s="1" t="s">
        <v>20</v>
      </c>
      <c r="C1981" s="1" t="s">
        <v>23</v>
      </c>
      <c r="D1981" s="9">
        <v>44952</v>
      </c>
      <c r="E1981" s="2">
        <v>32932.107968765391</v>
      </c>
      <c r="F1981" s="6">
        <v>28299</v>
      </c>
    </row>
    <row r="1982" spans="1:6" ht="20.25" customHeight="1" x14ac:dyDescent="0.25">
      <c r="A1982" s="1" t="s">
        <v>3</v>
      </c>
      <c r="B1982" s="1" t="s">
        <v>18</v>
      </c>
      <c r="C1982" s="1" t="s">
        <v>23</v>
      </c>
      <c r="D1982" s="9">
        <v>44952</v>
      </c>
      <c r="E1982" s="2">
        <v>35003.929419087464</v>
      </c>
      <c r="F1982" s="6">
        <v>29748</v>
      </c>
    </row>
    <row r="1983" spans="1:6" ht="20.25" customHeight="1" x14ac:dyDescent="0.25">
      <c r="A1983" s="1" t="s">
        <v>1</v>
      </c>
      <c r="B1983" s="1" t="s">
        <v>13</v>
      </c>
      <c r="C1983" s="1" t="s">
        <v>17</v>
      </c>
      <c r="D1983" s="9">
        <v>44952</v>
      </c>
      <c r="E1983" s="2">
        <v>48956.626864051905</v>
      </c>
      <c r="F1983" s="6">
        <v>36379</v>
      </c>
    </row>
    <row r="1984" spans="1:6" ht="20.25" customHeight="1" x14ac:dyDescent="0.25">
      <c r="A1984" s="1" t="s">
        <v>1</v>
      </c>
      <c r="B1984" s="1" t="s">
        <v>14</v>
      </c>
      <c r="C1984" s="1" t="s">
        <v>23</v>
      </c>
      <c r="D1984" s="9">
        <v>44952</v>
      </c>
      <c r="E1984" s="2">
        <v>21597.74599790874</v>
      </c>
      <c r="F1984" s="6">
        <v>16960</v>
      </c>
    </row>
    <row r="1985" spans="1:6" ht="20.25" customHeight="1" x14ac:dyDescent="0.25">
      <c r="A1985" s="1" t="s">
        <v>1</v>
      </c>
      <c r="B1985" s="1" t="s">
        <v>20</v>
      </c>
      <c r="C1985" s="1" t="s">
        <v>21</v>
      </c>
      <c r="D1985" s="9">
        <v>44952</v>
      </c>
      <c r="E1985" s="2">
        <v>41102.60107093399</v>
      </c>
      <c r="F1985" s="6">
        <v>32738</v>
      </c>
    </row>
    <row r="1986" spans="1:6" ht="20.25" customHeight="1" x14ac:dyDescent="0.25">
      <c r="A1986" s="1" t="s">
        <v>1</v>
      </c>
      <c r="B1986" s="1" t="s">
        <v>18</v>
      </c>
      <c r="C1986" s="1" t="s">
        <v>21</v>
      </c>
      <c r="D1986" s="9">
        <v>44952</v>
      </c>
      <c r="E1986" s="2">
        <v>24475.190439084734</v>
      </c>
      <c r="F1986" s="6">
        <v>19447</v>
      </c>
    </row>
    <row r="1987" spans="1:6" ht="20.25" customHeight="1" x14ac:dyDescent="0.25">
      <c r="A1987" s="1" t="s">
        <v>1</v>
      </c>
      <c r="B1987" s="1" t="s">
        <v>16</v>
      </c>
      <c r="C1987" s="1" t="s">
        <v>23</v>
      </c>
      <c r="D1987" s="9">
        <v>44952</v>
      </c>
      <c r="E1987" s="2">
        <v>32247.667834068608</v>
      </c>
      <c r="F1987" s="6">
        <v>25761</v>
      </c>
    </row>
    <row r="1988" spans="1:6" ht="20.25" customHeight="1" x14ac:dyDescent="0.25">
      <c r="A1988" s="1" t="s">
        <v>1</v>
      </c>
      <c r="B1988" s="1" t="s">
        <v>16</v>
      </c>
      <c r="C1988" s="1" t="s">
        <v>17</v>
      </c>
      <c r="D1988" s="9">
        <v>44952</v>
      </c>
      <c r="E1988" s="2">
        <v>26381.876335433655</v>
      </c>
      <c r="F1988" s="6">
        <v>21100</v>
      </c>
    </row>
    <row r="1989" spans="1:6" ht="20.25" customHeight="1" x14ac:dyDescent="0.25">
      <c r="A1989" s="1" t="s">
        <v>1</v>
      </c>
      <c r="B1989" s="1" t="s">
        <v>9</v>
      </c>
      <c r="C1989" s="1" t="s">
        <v>21</v>
      </c>
      <c r="D1989" s="9">
        <v>44952</v>
      </c>
      <c r="E1989" s="2">
        <v>25358.312937157454</v>
      </c>
      <c r="F1989" s="6">
        <v>20439</v>
      </c>
    </row>
    <row r="1990" spans="1:6" ht="20.25" customHeight="1" x14ac:dyDescent="0.25">
      <c r="A1990" s="1" t="s">
        <v>3</v>
      </c>
      <c r="B1990" s="1" t="s">
        <v>18</v>
      </c>
      <c r="C1990" s="1" t="s">
        <v>21</v>
      </c>
      <c r="D1990" s="9">
        <v>44952</v>
      </c>
      <c r="E1990" s="2">
        <v>21434.332204961047</v>
      </c>
      <c r="F1990" s="6">
        <v>17254</v>
      </c>
    </row>
    <row r="1991" spans="1:6" ht="20.25" customHeight="1" x14ac:dyDescent="0.25">
      <c r="A1991" s="1" t="s">
        <v>3</v>
      </c>
      <c r="B1991" s="1" t="s">
        <v>20</v>
      </c>
      <c r="C1991" s="1" t="s">
        <v>21</v>
      </c>
      <c r="D1991" s="9">
        <v>44951</v>
      </c>
      <c r="E1991" s="2">
        <v>35873.811675421588</v>
      </c>
      <c r="F1991" s="6">
        <v>30688</v>
      </c>
    </row>
    <row r="1992" spans="1:6" ht="20.25" customHeight="1" x14ac:dyDescent="0.25">
      <c r="A1992" s="1" t="s">
        <v>3</v>
      </c>
      <c r="B1992" s="1" t="s">
        <v>9</v>
      </c>
      <c r="C1992" s="1" t="s">
        <v>17</v>
      </c>
      <c r="D1992" s="9">
        <v>44951</v>
      </c>
      <c r="E1992" s="2">
        <v>26918.84864045959</v>
      </c>
      <c r="F1992" s="6">
        <v>23596</v>
      </c>
    </row>
    <row r="1993" spans="1:6" ht="20.25" customHeight="1" x14ac:dyDescent="0.25">
      <c r="A1993" s="1" t="s">
        <v>1</v>
      </c>
      <c r="B1993" s="1" t="s">
        <v>19</v>
      </c>
      <c r="C1993" s="1" t="s">
        <v>21</v>
      </c>
      <c r="D1993" s="9">
        <v>44951</v>
      </c>
      <c r="E1993" s="2">
        <v>31660.088824809925</v>
      </c>
      <c r="F1993" s="6">
        <v>23770</v>
      </c>
    </row>
    <row r="1994" spans="1:6" ht="20.25" customHeight="1" x14ac:dyDescent="0.25">
      <c r="A1994" s="1" t="s">
        <v>1</v>
      </c>
      <c r="B1994" s="1" t="s">
        <v>22</v>
      </c>
      <c r="C1994" s="1" t="s">
        <v>10</v>
      </c>
      <c r="D1994" s="9">
        <v>44951</v>
      </c>
      <c r="E1994" s="2">
        <v>36764.010395775069</v>
      </c>
      <c r="F1994" s="6">
        <v>28518</v>
      </c>
    </row>
    <row r="1995" spans="1:6" ht="20.25" customHeight="1" x14ac:dyDescent="0.25">
      <c r="A1995" s="1" t="s">
        <v>2</v>
      </c>
      <c r="B1995" s="1" t="s">
        <v>22</v>
      </c>
      <c r="C1995" s="1" t="s">
        <v>21</v>
      </c>
      <c r="D1995" s="9">
        <v>44951</v>
      </c>
      <c r="E1995" s="2">
        <v>25817.85378280023</v>
      </c>
      <c r="F1995" s="6">
        <v>19159</v>
      </c>
    </row>
    <row r="1996" spans="1:6" ht="20.25" customHeight="1" x14ac:dyDescent="0.25">
      <c r="A1996" s="1" t="s">
        <v>1</v>
      </c>
      <c r="B1996" s="1" t="s">
        <v>19</v>
      </c>
      <c r="C1996" s="1" t="s">
        <v>17</v>
      </c>
      <c r="D1996" s="9">
        <v>44950</v>
      </c>
      <c r="E1996" s="2">
        <v>47534.487306203002</v>
      </c>
      <c r="F1996" s="6">
        <v>36416</v>
      </c>
    </row>
    <row r="1997" spans="1:6" ht="20.25" customHeight="1" x14ac:dyDescent="0.25">
      <c r="A1997" s="1" t="s">
        <v>1</v>
      </c>
      <c r="B1997" s="1" t="s">
        <v>9</v>
      </c>
      <c r="C1997" s="1" t="s">
        <v>17</v>
      </c>
      <c r="D1997" s="9">
        <v>44950</v>
      </c>
      <c r="E1997" s="2">
        <v>37603.548045921889</v>
      </c>
      <c r="F1997" s="6">
        <v>30070</v>
      </c>
    </row>
    <row r="1998" spans="1:6" ht="20.25" customHeight="1" x14ac:dyDescent="0.25">
      <c r="A1998" s="1" t="s">
        <v>1</v>
      </c>
      <c r="B1998" s="1" t="s">
        <v>18</v>
      </c>
      <c r="C1998" s="1" t="s">
        <v>17</v>
      </c>
      <c r="D1998" s="9">
        <v>44943</v>
      </c>
      <c r="E1998" s="2">
        <v>44009.520010939341</v>
      </c>
      <c r="F1998" s="6">
        <v>34686</v>
      </c>
    </row>
    <row r="1999" spans="1:6" ht="20.25" customHeight="1" x14ac:dyDescent="0.25">
      <c r="A1999" s="1" t="s">
        <v>1</v>
      </c>
      <c r="B1999" s="1" t="s">
        <v>9</v>
      </c>
      <c r="C1999" s="1" t="s">
        <v>17</v>
      </c>
      <c r="D1999" s="9">
        <v>44936</v>
      </c>
      <c r="E1999" s="2">
        <v>28595.882622663914</v>
      </c>
      <c r="F1999" s="6">
        <v>23033</v>
      </c>
    </row>
    <row r="2000" spans="1:6" ht="20.25" customHeight="1" x14ac:dyDescent="0.25">
      <c r="A2000" s="1" t="s">
        <v>1</v>
      </c>
      <c r="B2000" s="1" t="s">
        <v>14</v>
      </c>
      <c r="C2000" s="1" t="s">
        <v>15</v>
      </c>
      <c r="D2000" s="9">
        <v>44933</v>
      </c>
      <c r="E2000" s="2">
        <v>22115.685140913523</v>
      </c>
      <c r="F2000" s="6">
        <v>17814</v>
      </c>
    </row>
    <row r="2001" spans="1:6" ht="20.25" customHeight="1" x14ac:dyDescent="0.25">
      <c r="A2001" s="1" t="s">
        <v>1</v>
      </c>
      <c r="B2001" s="1" t="s">
        <v>16</v>
      </c>
      <c r="C2001" s="1" t="s">
        <v>17</v>
      </c>
      <c r="D2001" s="9">
        <v>44933</v>
      </c>
      <c r="E2001" s="2">
        <v>21673.24249197507</v>
      </c>
      <c r="F2001" s="6">
        <v>16757</v>
      </c>
    </row>
    <row r="2002" spans="1:6" ht="20.25" customHeight="1" x14ac:dyDescent="0.25">
      <c r="A2002" s="1" t="s">
        <v>3</v>
      </c>
      <c r="B2002" s="1" t="s">
        <v>12</v>
      </c>
      <c r="C2002" s="1" t="s">
        <v>10</v>
      </c>
      <c r="D2002" s="9">
        <v>44932</v>
      </c>
      <c r="E2002" s="2">
        <v>31692.783953414084</v>
      </c>
      <c r="F2002" s="6">
        <v>25516</v>
      </c>
    </row>
    <row r="2003" spans="1:6" ht="20.25" customHeight="1" x14ac:dyDescent="0.25">
      <c r="A2003" s="1" t="s">
        <v>3</v>
      </c>
      <c r="B2003" s="1" t="s">
        <v>13</v>
      </c>
      <c r="C2003" s="1" t="s">
        <v>10</v>
      </c>
      <c r="D2003" s="9">
        <v>44932</v>
      </c>
      <c r="E2003" s="2">
        <v>41743.642051100127</v>
      </c>
      <c r="F2003" s="6">
        <v>33335</v>
      </c>
    </row>
    <row r="2004" spans="1:6" ht="20.25" customHeight="1" x14ac:dyDescent="0.25">
      <c r="A2004" s="1" t="s">
        <v>1</v>
      </c>
      <c r="B2004" s="1" t="s">
        <v>11</v>
      </c>
      <c r="C2004" s="1" t="s">
        <v>10</v>
      </c>
      <c r="D2004" s="9">
        <v>44931</v>
      </c>
      <c r="E2004" s="2">
        <v>37352.409398419644</v>
      </c>
      <c r="F2004" s="6">
        <v>30737</v>
      </c>
    </row>
    <row r="2005" spans="1:6" ht="20.25" customHeight="1" x14ac:dyDescent="0.25">
      <c r="A2005" s="1" t="s">
        <v>1</v>
      </c>
      <c r="B2005" s="1" t="s">
        <v>9</v>
      </c>
      <c r="C2005" s="1" t="s">
        <v>10</v>
      </c>
      <c r="D2005" s="9">
        <v>44930</v>
      </c>
      <c r="E2005" s="2">
        <v>19693.855949360281</v>
      </c>
      <c r="F2005" s="6">
        <v>15908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29E5-CBE5-4561-AD96-8E4037A025A8}">
  <dimension ref="A1:P55"/>
  <sheetViews>
    <sheetView workbookViewId="0">
      <selection activeCell="J5" sqref="J5:J7"/>
    </sheetView>
  </sheetViews>
  <sheetFormatPr defaultRowHeight="15.75" x14ac:dyDescent="0.25"/>
  <cols>
    <col min="1" max="1" width="20" customWidth="1"/>
    <col min="2" max="2" width="16.625" customWidth="1"/>
    <col min="4" max="4" width="13.375" customWidth="1"/>
    <col min="5" max="5" width="16.625" customWidth="1"/>
    <col min="6" max="6" width="10" customWidth="1"/>
    <col min="8" max="8" width="23.375" customWidth="1"/>
    <col min="9" max="9" width="16.625" customWidth="1"/>
    <col min="10" max="10" width="10" customWidth="1"/>
    <col min="12" max="12" width="13.375" customWidth="1"/>
    <col min="13" max="13" width="16.625" customWidth="1"/>
    <col min="14" max="14" width="13.375" customWidth="1"/>
    <col min="15" max="15" width="16.625" customWidth="1"/>
    <col min="16" max="16" width="21.625" customWidth="1"/>
  </cols>
  <sheetData>
    <row r="1" spans="1:14" ht="39.950000000000003" customHeight="1" x14ac:dyDescent="0.5">
      <c r="A1" s="34" t="s">
        <v>24</v>
      </c>
      <c r="B1" s="34"/>
      <c r="C1" s="34"/>
      <c r="D1" s="34"/>
      <c r="E1" s="34"/>
      <c r="F1" s="34"/>
      <c r="G1" s="34"/>
      <c r="H1" s="34"/>
    </row>
    <row r="2" spans="1:14" x14ac:dyDescent="0.25">
      <c r="A2" s="35" t="s">
        <v>25</v>
      </c>
      <c r="B2" s="35"/>
      <c r="C2" s="35"/>
      <c r="D2" s="35"/>
      <c r="E2" s="35"/>
      <c r="F2" s="35"/>
      <c r="G2" s="35"/>
      <c r="H2" s="35"/>
    </row>
    <row r="4" spans="1:14" ht="18.75" x14ac:dyDescent="0.3">
      <c r="A4" s="36" t="s">
        <v>26</v>
      </c>
      <c r="B4" s="37"/>
      <c r="C4" s="37"/>
      <c r="D4" s="38"/>
      <c r="E4" s="38"/>
      <c r="F4" s="38"/>
      <c r="H4" s="29" t="s">
        <v>4</v>
      </c>
      <c r="I4" s="29" t="s">
        <v>33</v>
      </c>
      <c r="J4" s="29" t="s">
        <v>34</v>
      </c>
      <c r="L4" s="38" t="s">
        <v>36</v>
      </c>
      <c r="M4" s="39"/>
      <c r="N4" s="39"/>
    </row>
    <row r="5" spans="1:14" x14ac:dyDescent="0.25">
      <c r="A5" s="12" t="s">
        <v>27</v>
      </c>
      <c r="B5" s="14">
        <f>COUNTA('2 years'!A2:A2005)</f>
        <v>2004</v>
      </c>
      <c r="D5" s="26" t="s">
        <v>13</v>
      </c>
      <c r="E5" s="27">
        <f>SUMIF('2 years'!B:B,"Acura",'2 years'!E:E)</f>
        <v>5878103.2362207538</v>
      </c>
      <c r="F5" s="28">
        <f>COUNTIF('2 years'!B:B,"Acura")</f>
        <v>166</v>
      </c>
      <c r="H5" s="26" t="s">
        <v>1</v>
      </c>
      <c r="I5" s="27">
        <f>SUMIF('2 years'!A:A,"ABC Dealership",'2 years'!E:E)</f>
        <v>42159725.409577399</v>
      </c>
      <c r="J5" s="28">
        <f>COUNTIF('2 years'!A:A,"ABC Dealership")</f>
        <v>1254</v>
      </c>
      <c r="L5" s="31" t="s">
        <v>37</v>
      </c>
      <c r="M5" s="31" t="s">
        <v>33</v>
      </c>
      <c r="N5" s="31" t="s">
        <v>38</v>
      </c>
    </row>
    <row r="6" spans="1:14" x14ac:dyDescent="0.25">
      <c r="A6" s="12" t="s">
        <v>28</v>
      </c>
      <c r="B6" s="15">
        <f>SUM('2 years'!E2:E2005)</f>
        <v>67079482.257894851</v>
      </c>
      <c r="D6" s="26" t="s">
        <v>19</v>
      </c>
      <c r="E6" s="27">
        <f>SUMIF('2 years'!B:B,"BMW",'2 years'!E:E)</f>
        <v>6791838.1013397444</v>
      </c>
      <c r="F6" s="28">
        <f>COUNTIF('2 years'!B:B,"BMW")</f>
        <v>204</v>
      </c>
      <c r="H6" s="26" t="s">
        <v>2</v>
      </c>
      <c r="I6" s="27">
        <f>SUMIF('2 years'!A:A,"Bill Owens Automotive",'2 years'!E:E)</f>
        <v>5219770.4410730321</v>
      </c>
      <c r="J6" s="28">
        <f>COUNTIF('2 years'!A:A,"Bill Owens Automotive")</f>
        <v>152</v>
      </c>
      <c r="L6" s="32">
        <v>45292</v>
      </c>
      <c r="M6" s="27">
        <f>SUMIFS('2 years'!E:E,'2 years'!D:D,"&gt;=1/1/2024",'2 years'!D:D,"&lt;=1/31/2024")</f>
        <v>1270576.1473267972</v>
      </c>
      <c r="N6" s="27">
        <f>SUMIFS('2 years'!E:E,'2 years'!D:D,"&gt;=1/1/2024",'2 years'!D:D,"&lt;=1/31/2024")-SUMIFS('2 years'!F:F,'2 years'!D:D,"&gt;=1/1/2024",'2 years'!D:D,"&lt;=1/31/2024")</f>
        <v>264494.14732679725</v>
      </c>
    </row>
    <row r="7" spans="1:14" x14ac:dyDescent="0.25">
      <c r="A7" s="12" t="s">
        <v>29</v>
      </c>
      <c r="B7" s="15">
        <f>SUM('2 years'!F2:F2005)</f>
        <v>55053062</v>
      </c>
      <c r="D7" s="26" t="s">
        <v>14</v>
      </c>
      <c r="E7" s="27">
        <f>SUMIF('2 years'!B:B,"Fiat",'2 years'!E:E)</f>
        <v>5365775.8724140963</v>
      </c>
      <c r="F7" s="28">
        <f>COUNTIF('2 years'!B:B,"Fiat")</f>
        <v>178</v>
      </c>
      <c r="H7" s="26" t="s">
        <v>3</v>
      </c>
      <c r="I7" s="27">
        <f>SUMIF('2 years'!A:A,"XYZ Dealership",'2 years'!E:E)</f>
        <v>19699986.407244463</v>
      </c>
      <c r="J7" s="28">
        <f>COUNTIF('2 years'!A:A,"XYZ Dealership")</f>
        <v>598</v>
      </c>
      <c r="L7" s="32">
        <v>45323</v>
      </c>
      <c r="M7" s="27">
        <f>SUMIFS('2 years'!E:E,'2 years'!D:D,"&gt;=2/1/2024",'2 years'!D:D,"&lt;=2/29/2024")</f>
        <v>1616562.9941542726</v>
      </c>
      <c r="N7" s="27">
        <f>SUMIFS('2 years'!E:E,'2 years'!D:D,"&gt;=2/1/2024",'2 years'!D:D,"&lt;=2/29/2024")-SUMIFS('2 years'!F:F,'2 years'!D:D,"&gt;=2/1/2024",'2 years'!D:D,"&lt;=2/29/2024")</f>
        <v>312599.9941542726</v>
      </c>
    </row>
    <row r="8" spans="1:14" x14ac:dyDescent="0.25">
      <c r="A8" s="12" t="s">
        <v>30</v>
      </c>
      <c r="B8" s="15">
        <f>B6-B7</f>
        <v>12026420.257894851</v>
      </c>
      <c r="D8" s="26" t="s">
        <v>12</v>
      </c>
      <c r="E8" s="27">
        <f>SUMIF('2 years'!B:B,"Ford",'2 years'!E:E)</f>
        <v>7216120.0417955164</v>
      </c>
      <c r="F8" s="28">
        <f>COUNTIF('2 years'!B:B,"Ford")</f>
        <v>212</v>
      </c>
      <c r="L8" s="32">
        <v>45352</v>
      </c>
      <c r="M8" s="27">
        <f>SUMIFS('2 years'!E:E,'2 years'!D:D,"&gt;=3/1/2024",'2 years'!D:D,"&lt;=3/31/2024")</f>
        <v>3814256.6330185719</v>
      </c>
      <c r="N8" s="27">
        <f>SUMIFS('2 years'!E:E,'2 years'!D:D,"&gt;=3/1/2024",'2 years'!D:D,"&lt;=3/31/2024")-SUMIFS('2 years'!F:F,'2 years'!D:D,"&gt;=3/1/2024",'2 years'!D:D,"&lt;=3/31/2024")</f>
        <v>694622.63301857188</v>
      </c>
    </row>
    <row r="9" spans="1:14" x14ac:dyDescent="0.25">
      <c r="A9" s="12" t="s">
        <v>31</v>
      </c>
      <c r="B9" s="15">
        <f>B6/B5</f>
        <v>33472.79553787168</v>
      </c>
      <c r="D9" s="26" t="s">
        <v>20</v>
      </c>
      <c r="E9" s="27">
        <f>SUMIF('2 years'!B:B,"GM",'2 years'!E:E)</f>
        <v>6716937.5009020409</v>
      </c>
      <c r="F9" s="28">
        <f>COUNTIF('2 years'!B:B,"GM")</f>
        <v>205</v>
      </c>
      <c r="H9" s="29" t="s">
        <v>35</v>
      </c>
      <c r="I9" s="29" t="s">
        <v>33</v>
      </c>
      <c r="J9" s="29" t="s">
        <v>34</v>
      </c>
      <c r="L9" s="32">
        <v>45383</v>
      </c>
      <c r="M9" s="27">
        <f>SUMIFS('2 years'!E:E,'2 years'!D:D,"&gt;=4/1/2024",'2 years'!D:D,"&lt;=4/30/2024")</f>
        <v>4055278.2662198376</v>
      </c>
      <c r="N9" s="27">
        <f>SUMIFS('2 years'!E:E,'2 years'!D:D,"&gt;=4/1/2024",'2 years'!D:D,"&lt;=4/30/2024")-SUMIFS('2 years'!F:F,'2 years'!D:D,"&gt;=4/1/2024",'2 years'!D:D,"&lt;=4/30/2024")</f>
        <v>724758.26621983759</v>
      </c>
    </row>
    <row r="10" spans="1:14" x14ac:dyDescent="0.25">
      <c r="A10" s="13" t="s">
        <v>32</v>
      </c>
      <c r="B10" s="16">
        <f>B8/B6</f>
        <v>0.17928612226996452</v>
      </c>
      <c r="D10" s="26" t="s">
        <v>11</v>
      </c>
      <c r="E10" s="27">
        <f>SUMIF('2 years'!B:B,"GMC",'2 years'!E:E)</f>
        <v>7060588.1621023295</v>
      </c>
      <c r="F10" s="28">
        <f>COUNTIF('2 years'!B:B,"GMC")</f>
        <v>219</v>
      </c>
      <c r="H10" s="30" t="s">
        <v>17</v>
      </c>
      <c r="I10" s="27">
        <f>SUMIF('2 years'!C:C,"Art Vandelay",'2 years'!E:E)</f>
        <v>14210791.273062415</v>
      </c>
      <c r="J10" s="28">
        <f>COUNTIF('2 years'!C:C,"Art Vandelay")</f>
        <v>429</v>
      </c>
      <c r="L10" s="32">
        <v>45413</v>
      </c>
      <c r="M10" s="27">
        <f>SUMIFS('2 years'!E:E,'2 years'!D:D,"&gt;=5/1/2024",'2 years'!D:D,"&lt;=5/31/2024")</f>
        <v>2768380.2115825433</v>
      </c>
      <c r="N10" s="27">
        <f>SUMIFS('2 years'!E:E,'2 years'!D:D,"&gt;=5/1/2024",'2 years'!D:D,"&lt;=5/31/2024")-SUMIFS('2 years'!F:F,'2 years'!D:D,"&gt;=5/1/2024",'2 years'!D:D,"&lt;=5/31/2024")</f>
        <v>489242.21158254333</v>
      </c>
    </row>
    <row r="11" spans="1:14" x14ac:dyDescent="0.25">
      <c r="D11" s="26" t="s">
        <v>22</v>
      </c>
      <c r="E11" s="27">
        <f>SUMIF('2 years'!B:B,"Honda",'2 years'!E:E)</f>
        <v>6698318.5053776307</v>
      </c>
      <c r="F11" s="28">
        <f>COUNTIF('2 years'!B:B,"Honda")</f>
        <v>197</v>
      </c>
      <c r="H11" s="30" t="s">
        <v>15</v>
      </c>
      <c r="I11" s="27">
        <f>SUMIF('2 years'!C:C,"Carol Jones",'2 years'!E:E)</f>
        <v>14252789.886751622</v>
      </c>
      <c r="J11" s="28">
        <f>COUNTIF('2 years'!C:C,"Carol Jones")</f>
        <v>419</v>
      </c>
      <c r="L11" s="32">
        <v>45444</v>
      </c>
      <c r="M11" s="27">
        <f>SUMIFS('2 years'!E:E,'2 years'!D:D,"&gt;=6/1/2024",'2 years'!D:D,"&lt;=6/30/2024")</f>
        <v>1132751.1196861514</v>
      </c>
      <c r="N11" s="27">
        <f>SUMIFS('2 years'!E:E,'2 years'!D:D,"&gt;=6/1/2024",'2 years'!D:D,"&lt;=6/30/2024")-SUMIFS('2 years'!F:F,'2 years'!D:D,"&gt;=6/1/2024",'2 years'!D:D,"&lt;=6/30/2024")</f>
        <v>244553.11968615139</v>
      </c>
    </row>
    <row r="12" spans="1:14" x14ac:dyDescent="0.25">
      <c r="A12" s="41" t="s">
        <v>52</v>
      </c>
      <c r="B12" s="42"/>
      <c r="D12" s="26" t="s">
        <v>18</v>
      </c>
      <c r="E12" s="27">
        <f>SUMIF('2 years'!B:B,"Mazda",'2 years'!E:E)</f>
        <v>7324810.0017743744</v>
      </c>
      <c r="F12" s="28">
        <f>COUNTIF('2 years'!B:B,"Mazda")</f>
        <v>211</v>
      </c>
      <c r="H12" s="30" t="s">
        <v>21</v>
      </c>
      <c r="I12" s="27">
        <f>SUMIF('2 years'!C:C,"Chris Menard",'2 years'!E:E)</f>
        <v>14040788.391915601</v>
      </c>
      <c r="J12" s="28">
        <f>COUNTIF('2 years'!C:C,"Chris Menard")</f>
        <v>406</v>
      </c>
      <c r="L12" s="32">
        <v>45474</v>
      </c>
      <c r="M12" s="27">
        <f>SUMIFS('2 years'!E:E,'2 years'!D:D,"&gt;=7/1/2024",'2 years'!D:D,"&lt;=7/31/2024")</f>
        <v>3085956.7385985041</v>
      </c>
      <c r="N12" s="27">
        <f>SUMIFS('2 years'!E:E,'2 years'!D:D,"&gt;=7/1/2024",'2 years'!D:D,"&lt;=7/31/2024")-SUMIFS('2 years'!F:F,'2 years'!D:D,"&gt;=7/1/2024",'2 years'!D:D,"&lt;=7/31/2024")</f>
        <v>615548.7385985041</v>
      </c>
    </row>
    <row r="13" spans="1:14" x14ac:dyDescent="0.25">
      <c r="A13" s="23" t="s">
        <v>53</v>
      </c>
      <c r="B13" s="15">
        <f>B8/B5</f>
        <v>6001.2077135203845</v>
      </c>
      <c r="D13" s="26" t="s">
        <v>16</v>
      </c>
      <c r="E13" s="27">
        <f>SUMIF('2 years'!B:B,"Nissan",'2 years'!E:E)</f>
        <v>7038067.4397776909</v>
      </c>
      <c r="F13" s="28">
        <f>COUNTIF('2 years'!B:B,"Nissan")</f>
        <v>210</v>
      </c>
      <c r="H13" s="30" t="s">
        <v>10</v>
      </c>
      <c r="I13" s="27">
        <f>SUMIF('2 years'!C:C,"Mark Davis",'2 years'!E:E)</f>
        <v>11288774.711072499</v>
      </c>
      <c r="J13" s="28">
        <f>COUNTIF('2 years'!C:C,"Mark Davis")</f>
        <v>344</v>
      </c>
      <c r="L13" s="32">
        <v>45505</v>
      </c>
      <c r="M13" s="27">
        <f>SUMIFS('2 years'!E:E,'2 years'!D:D,"&gt;=8/1/2024",'2 years'!D:D,"&lt;=8/31/2024")</f>
        <v>2696019.6610371019</v>
      </c>
      <c r="N13" s="27">
        <f>SUMIFS('2 years'!E:E,'2 years'!D:D,"&gt;=8/1/2024",'2 years'!D:D,"&lt;=8/31/2024")-SUMIFS('2 years'!F:F,'2 years'!D:D,"&gt;=8/1/2024",'2 years'!D:D,"&lt;=8/31/2024")</f>
        <v>496117.66103710188</v>
      </c>
    </row>
    <row r="14" spans="1:14" x14ac:dyDescent="0.25">
      <c r="A14" s="23" t="s">
        <v>54</v>
      </c>
      <c r="B14" s="15">
        <f>MAX('2 years'!E:E)</f>
        <v>51529.182542382361</v>
      </c>
      <c r="D14" s="26" t="s">
        <v>9</v>
      </c>
      <c r="E14" s="27">
        <f>SUMIF('2 years'!B:B,"Toyota",'2 years'!E:E)</f>
        <v>6988923.3961906899</v>
      </c>
      <c r="F14" s="28">
        <f>COUNTIF('2 years'!B:B,"Toyota")</f>
        <v>202</v>
      </c>
      <c r="H14" s="30" t="s">
        <v>23</v>
      </c>
      <c r="I14" s="27">
        <f>SUMIF('2 years'!C:C,"Susan Smith",'2 years'!E:E)</f>
        <v>13286337.995092751</v>
      </c>
      <c r="J14" s="28">
        <f>COUNTIF('2 years'!C:C,"Susan Smith")</f>
        <v>406</v>
      </c>
      <c r="L14" s="32">
        <v>45536</v>
      </c>
      <c r="M14" s="27">
        <f>SUMIFS('2 years'!E:E,'2 years'!D:D,"&gt;=9/1/2024",'2 years'!D:D,"&lt;=9/30/2024")</f>
        <v>2914180.9486049647</v>
      </c>
      <c r="N14" s="27">
        <f>SUMIFS('2 years'!E:E,'2 years'!D:D,"&gt;=9/1/2024",'2 years'!D:D,"&lt;=9/30/2024")-SUMIFS('2 years'!F:F,'2 years'!D:D,"&gt;=9/1/2024",'2 years'!D:D,"&lt;=9/30/2024")</f>
        <v>528572.94860496465</v>
      </c>
    </row>
    <row r="15" spans="1:14" x14ac:dyDescent="0.25">
      <c r="A15" s="24" t="s">
        <v>55</v>
      </c>
      <c r="B15" s="25">
        <f>MIN('2 years'!E2:E2005)</f>
        <v>18268.392296184775</v>
      </c>
      <c r="L15" s="32">
        <v>45566</v>
      </c>
      <c r="M15" s="27">
        <f>SUMIFS('2 years'!E:E,'2 years'!D:D,"&gt;=10/1/2024",'2 years'!D:D,"&lt;=10/31/2024")</f>
        <v>4013445.3231259584</v>
      </c>
      <c r="N15" s="27">
        <f>SUMIFS('2 years'!E:E,'2 years'!D:D,"&gt;=10/1/2024",'2 years'!D:D,"&lt;=10/31/2024")-SUMIFS('2 years'!F:F,'2 years'!D:D,"&gt;=10/1/2024",'2 years'!D:D,"&lt;=10/31/2024")</f>
        <v>686487.32312595844</v>
      </c>
    </row>
    <row r="16" spans="1:14" x14ac:dyDescent="0.25">
      <c r="L16" s="32">
        <v>45597</v>
      </c>
      <c r="M16" s="27">
        <f>SUMIFS('2 years'!E:E,'2 years'!D:D,"&gt;=11/1/2024",'2 years'!D:D,"&lt;=11/30/2024")</f>
        <v>3192242.2157075075</v>
      </c>
      <c r="N16" s="27">
        <f>SUMIFS('2 years'!E:E,'2 years'!D:D,"&gt;=11/1/2024",'2 years'!D:D,"&lt;=11/30/2024")-SUMIFS('2 years'!F:F,'2 years'!D:D,"&gt;=11/1/2024",'2 years'!D:D,"&lt;=11/30/2024")</f>
        <v>596588.21570750745</v>
      </c>
    </row>
    <row r="17" spans="12:14" x14ac:dyDescent="0.25">
      <c r="L17" s="32">
        <v>45627</v>
      </c>
      <c r="M17" s="27">
        <f>SUMIFS('2 years'!E:E,'2 years'!D:D,"&gt;=12/1/2024",'2 years'!D:D,"&lt;=12/31/2024")</f>
        <v>3319630.828879097</v>
      </c>
      <c r="N17" s="27">
        <f>SUMIFS('2 years'!E:E,'2 years'!D:D,"&gt;=12/1/2024",'2 years'!D:D,"&lt;=12/31/2024")-SUMIFS('2 years'!F:F,'2 years'!D:D,"&gt;=12/1/2024",'2 years'!D:D,"&lt;=12/31/2024")</f>
        <v>623980.82887909701</v>
      </c>
    </row>
    <row r="36" spans="12:13" x14ac:dyDescent="0.25">
      <c r="L36" s="17" t="s">
        <v>5</v>
      </c>
      <c r="M36" s="17" t="s">
        <v>34</v>
      </c>
    </row>
    <row r="37" spans="12:13" x14ac:dyDescent="0.25">
      <c r="L37" t="s">
        <v>13</v>
      </c>
      <c r="M37">
        <f>COUNTIF('2 years'!B:B,"Acura")</f>
        <v>166</v>
      </c>
    </row>
    <row r="38" spans="12:13" x14ac:dyDescent="0.25">
      <c r="L38" t="s">
        <v>19</v>
      </c>
      <c r="M38">
        <f>COUNTIF('2 years'!B:B,"BMW")</f>
        <v>204</v>
      </c>
    </row>
    <row r="39" spans="12:13" x14ac:dyDescent="0.25">
      <c r="L39" t="s">
        <v>14</v>
      </c>
      <c r="M39">
        <f>COUNTIF('2 years'!B:B,"Fiat")</f>
        <v>178</v>
      </c>
    </row>
    <row r="40" spans="12:13" x14ac:dyDescent="0.25">
      <c r="L40" t="s">
        <v>12</v>
      </c>
      <c r="M40">
        <f>COUNTIF('2 years'!B:B,"Ford")</f>
        <v>212</v>
      </c>
    </row>
    <row r="41" spans="12:13" x14ac:dyDescent="0.25">
      <c r="L41" t="s">
        <v>20</v>
      </c>
      <c r="M41">
        <f>COUNTIF('2 years'!B:B,"GM")</f>
        <v>205</v>
      </c>
    </row>
    <row r="42" spans="12:13" x14ac:dyDescent="0.25">
      <c r="L42" t="s">
        <v>11</v>
      </c>
      <c r="M42">
        <f>COUNTIF('2 years'!B:B,"GMC")</f>
        <v>219</v>
      </c>
    </row>
    <row r="43" spans="12:13" x14ac:dyDescent="0.25">
      <c r="L43" t="s">
        <v>22</v>
      </c>
      <c r="M43">
        <f>COUNTIF('2 years'!B:B,"Honda")</f>
        <v>197</v>
      </c>
    </row>
    <row r="44" spans="12:13" x14ac:dyDescent="0.25">
      <c r="L44" t="s">
        <v>18</v>
      </c>
      <c r="M44">
        <f>COUNTIF('2 years'!B:B,"Mazda")</f>
        <v>211</v>
      </c>
    </row>
    <row r="45" spans="12:13" x14ac:dyDescent="0.25">
      <c r="L45" t="s">
        <v>16</v>
      </c>
      <c r="M45">
        <f>COUNTIF('2 years'!B:B,"Nissan")</f>
        <v>210</v>
      </c>
    </row>
    <row r="46" spans="12:13" x14ac:dyDescent="0.25">
      <c r="L46" t="s">
        <v>9</v>
      </c>
      <c r="M46">
        <f>COUNTIF('2 years'!B:B,"Toyota")</f>
        <v>202</v>
      </c>
    </row>
    <row r="49" spans="12:16" ht="18.75" x14ac:dyDescent="0.3">
      <c r="L49" s="37" t="s">
        <v>49</v>
      </c>
      <c r="M49" s="40"/>
      <c r="N49" s="40"/>
      <c r="O49" s="40"/>
      <c r="P49" s="40"/>
    </row>
    <row r="50" spans="12:16" x14ac:dyDescent="0.25">
      <c r="L50" s="18" t="s">
        <v>50</v>
      </c>
      <c r="M50" s="18" t="s">
        <v>51</v>
      </c>
      <c r="N50" s="18" t="s">
        <v>5</v>
      </c>
      <c r="O50" s="18" t="s">
        <v>6</v>
      </c>
      <c r="P50" s="18" t="s">
        <v>4</v>
      </c>
    </row>
    <row r="51" spans="12:16" x14ac:dyDescent="0.25">
      <c r="L51" s="22">
        <v>1</v>
      </c>
      <c r="M51" s="11">
        <f>LARGE('2 years'!E:E,1)</f>
        <v>51529.182542382361</v>
      </c>
      <c r="N51" t="str">
        <f>INDEX('2 years'!B:B,MATCH(LARGE('2 years'!E:E,1),'2 years'!E:E,0))</f>
        <v>Honda</v>
      </c>
      <c r="O51" t="str">
        <f>INDEX('2 years'!C:C,MATCH(LARGE('2 years'!E:E,1),'2 years'!E:E,0))</f>
        <v>Chris Menard</v>
      </c>
      <c r="P51" t="str">
        <f>INDEX('2 years'!A:A,MATCH(LARGE('2 years'!E:E,1),'2 years'!E:E,0))</f>
        <v>XYZ Dealership</v>
      </c>
    </row>
    <row r="52" spans="12:16" x14ac:dyDescent="0.25">
      <c r="L52" s="22">
        <v>2</v>
      </c>
      <c r="M52" s="11">
        <f>LARGE('2 years'!E:E,2)</f>
        <v>50782.541881704557</v>
      </c>
      <c r="N52" t="str">
        <f>INDEX('2 years'!B:B,MATCH(LARGE('2 years'!E:E,2),'2 years'!E:E,0))</f>
        <v>Honda</v>
      </c>
      <c r="O52" t="str">
        <f>INDEX('2 years'!C:C,MATCH(LARGE('2 years'!E:E,2),'2 years'!E:E,0))</f>
        <v>Chris Menard</v>
      </c>
      <c r="P52" t="str">
        <f>INDEX('2 years'!A:A,MATCH(LARGE('2 years'!E:E,2),'2 years'!E:E,0))</f>
        <v>XYZ Dealership</v>
      </c>
    </row>
    <row r="53" spans="12:16" x14ac:dyDescent="0.25">
      <c r="L53" s="22">
        <v>3</v>
      </c>
      <c r="M53" s="11">
        <f>LARGE('2 years'!E:E,3)</f>
        <v>50118.876723091467</v>
      </c>
      <c r="N53" t="str">
        <f>INDEX('2 years'!B:B,MATCH(LARGE('2 years'!E:E,3),'2 years'!E:E,0))</f>
        <v>Acura</v>
      </c>
      <c r="O53" t="str">
        <f>INDEX('2 years'!C:C,MATCH(LARGE('2 years'!E:E,3),'2 years'!E:E,0))</f>
        <v>Susan Smith</v>
      </c>
      <c r="P53" t="str">
        <f>INDEX('2 years'!A:A,MATCH(LARGE('2 years'!E:E,3),'2 years'!E:E,0))</f>
        <v>ABC Dealership</v>
      </c>
    </row>
    <row r="54" spans="12:16" x14ac:dyDescent="0.25">
      <c r="L54" s="22">
        <v>4</v>
      </c>
      <c r="M54" s="11">
        <f>LARGE('2 years'!E:E,4)</f>
        <v>49826.009371298809</v>
      </c>
      <c r="N54" t="str">
        <f>INDEX('2 years'!B:B,MATCH(LARGE('2 years'!E:E,4),'2 years'!E:E,0))</f>
        <v>Acura</v>
      </c>
      <c r="O54" t="str">
        <f>INDEX('2 years'!C:C,MATCH(LARGE('2 years'!E:E,4),'2 years'!E:E,0))</f>
        <v>Art Vandelay</v>
      </c>
      <c r="P54" t="str">
        <f>INDEX('2 years'!A:A,MATCH(LARGE('2 years'!E:E,4),'2 years'!E:E,0))</f>
        <v>ABC Dealership</v>
      </c>
    </row>
    <row r="55" spans="12:16" x14ac:dyDescent="0.25">
      <c r="L55" s="22">
        <v>5</v>
      </c>
      <c r="M55" s="11">
        <f>LARGE('2 years'!E:E,5)</f>
        <v>49692.097329247539</v>
      </c>
      <c r="N55" t="str">
        <f>INDEX('2 years'!B:B,MATCH(LARGE('2 years'!E:E,5),'2 years'!E:E,0))</f>
        <v>Honda</v>
      </c>
      <c r="O55" t="str">
        <f>INDEX('2 years'!C:C,MATCH(LARGE('2 years'!E:E,5),'2 years'!E:E,0))</f>
        <v>Chris Menard</v>
      </c>
      <c r="P55" t="str">
        <f>INDEX('2 years'!A:A,MATCH(LARGE('2 years'!E:E,5),'2 years'!E:E,0))</f>
        <v>XYZ Dealership</v>
      </c>
    </row>
  </sheetData>
  <mergeCells count="6">
    <mergeCell ref="A1:H1"/>
    <mergeCell ref="A2:H2"/>
    <mergeCell ref="A4:F4"/>
    <mergeCell ref="L4:N4"/>
    <mergeCell ref="L49:P49"/>
    <mergeCell ref="A12:B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745A-6A95-4932-8CD0-FDA1E46F15E4}">
  <dimension ref="A1:M32"/>
  <sheetViews>
    <sheetView zoomScale="120" zoomScaleNormal="120" workbookViewId="0">
      <selection sqref="A1:H1"/>
    </sheetView>
  </sheetViews>
  <sheetFormatPr defaultRowHeight="15.75" x14ac:dyDescent="0.25"/>
  <cols>
    <col min="1" max="1" width="12.375" bestFit="1" customWidth="1"/>
    <col min="2" max="2" width="13.625" bestFit="1" customWidth="1"/>
    <col min="3" max="3" width="11.125" bestFit="1" customWidth="1"/>
    <col min="4" max="4" width="13.625" bestFit="1" customWidth="1"/>
    <col min="5" max="5" width="11.125" bestFit="1" customWidth="1"/>
    <col min="6" max="6" width="12.375" bestFit="1" customWidth="1"/>
    <col min="7" max="7" width="13.625" bestFit="1" customWidth="1"/>
    <col min="8" max="8" width="11.125" bestFit="1" customWidth="1"/>
    <col min="11" max="11" width="19.625" bestFit="1" customWidth="1"/>
    <col min="12" max="12" width="13.625" bestFit="1" customWidth="1"/>
    <col min="13" max="13" width="11.125" bestFit="1" customWidth="1"/>
  </cols>
  <sheetData>
    <row r="1" spans="1:13" ht="35.1" customHeight="1" x14ac:dyDescent="0.35">
      <c r="A1" s="43" t="s">
        <v>41</v>
      </c>
      <c r="B1" s="43"/>
      <c r="C1" s="43"/>
      <c r="D1" s="43"/>
      <c r="E1" s="43"/>
      <c r="F1" s="43"/>
      <c r="G1" s="43"/>
    </row>
    <row r="3" spans="1:13" x14ac:dyDescent="0.25">
      <c r="A3" s="10" t="s">
        <v>44</v>
      </c>
      <c r="F3" s="10" t="s">
        <v>45</v>
      </c>
      <c r="K3" s="10" t="s">
        <v>46</v>
      </c>
    </row>
    <row r="4" spans="1:13" x14ac:dyDescent="0.25">
      <c r="A4" s="19" t="s">
        <v>39</v>
      </c>
      <c r="B4" t="s">
        <v>42</v>
      </c>
      <c r="C4" t="s">
        <v>43</v>
      </c>
      <c r="F4" s="19" t="s">
        <v>39</v>
      </c>
      <c r="G4" t="s">
        <v>42</v>
      </c>
      <c r="H4" t="s">
        <v>43</v>
      </c>
      <c r="K4" s="19" t="s">
        <v>39</v>
      </c>
      <c r="L4" t="s">
        <v>42</v>
      </c>
      <c r="M4" t="s">
        <v>43</v>
      </c>
    </row>
    <row r="5" spans="1:13" x14ac:dyDescent="0.25">
      <c r="A5" s="20" t="s">
        <v>13</v>
      </c>
      <c r="B5" s="21">
        <v>5878103.2362207538</v>
      </c>
      <c r="C5" s="21">
        <v>4780791</v>
      </c>
      <c r="F5" s="20" t="s">
        <v>17</v>
      </c>
      <c r="G5" s="21">
        <v>14210791.273062415</v>
      </c>
      <c r="H5" s="21">
        <v>11685368</v>
      </c>
      <c r="K5" s="20" t="s">
        <v>1</v>
      </c>
      <c r="L5" s="21">
        <v>42159725.409577399</v>
      </c>
      <c r="M5" s="21">
        <v>34606098</v>
      </c>
    </row>
    <row r="6" spans="1:13" x14ac:dyDescent="0.25">
      <c r="A6" s="20" t="s">
        <v>19</v>
      </c>
      <c r="B6" s="21">
        <v>6791838.1013397444</v>
      </c>
      <c r="C6" s="21">
        <v>5576380</v>
      </c>
      <c r="F6" s="20" t="s">
        <v>15</v>
      </c>
      <c r="G6" s="21">
        <v>14252789.886751622</v>
      </c>
      <c r="H6" s="21">
        <v>11702541</v>
      </c>
      <c r="K6" s="20" t="s">
        <v>2</v>
      </c>
      <c r="L6" s="21">
        <v>5219770.4410730321</v>
      </c>
      <c r="M6" s="21">
        <v>4289650</v>
      </c>
    </row>
    <row r="7" spans="1:13" x14ac:dyDescent="0.25">
      <c r="A7" s="20" t="s">
        <v>14</v>
      </c>
      <c r="B7" s="21">
        <v>5365775.8724140963</v>
      </c>
      <c r="C7" s="21">
        <v>4401729</v>
      </c>
      <c r="F7" s="20" t="s">
        <v>21</v>
      </c>
      <c r="G7" s="21">
        <v>14040788.391915601</v>
      </c>
      <c r="H7" s="21">
        <v>11559257</v>
      </c>
      <c r="K7" s="20" t="s">
        <v>3</v>
      </c>
      <c r="L7" s="21">
        <v>19699986.407244463</v>
      </c>
      <c r="M7" s="21">
        <v>16157314</v>
      </c>
    </row>
    <row r="8" spans="1:13" x14ac:dyDescent="0.25">
      <c r="A8" s="20" t="s">
        <v>12</v>
      </c>
      <c r="B8" s="21">
        <v>7216120.0417955164</v>
      </c>
      <c r="C8" s="21">
        <v>5918177</v>
      </c>
      <c r="F8" s="20" t="s">
        <v>10</v>
      </c>
      <c r="G8" s="21">
        <v>11288774.711072499</v>
      </c>
      <c r="H8" s="21">
        <v>9198827</v>
      </c>
      <c r="K8" s="20" t="s">
        <v>40</v>
      </c>
      <c r="L8" s="21">
        <v>67079482.257894889</v>
      </c>
      <c r="M8" s="21">
        <v>55053062</v>
      </c>
    </row>
    <row r="9" spans="1:13" x14ac:dyDescent="0.25">
      <c r="A9" s="20" t="s">
        <v>20</v>
      </c>
      <c r="B9" s="21">
        <v>6716937.5009020409</v>
      </c>
      <c r="C9" s="21">
        <v>5513045</v>
      </c>
      <c r="F9" s="20" t="s">
        <v>23</v>
      </c>
      <c r="G9" s="21">
        <v>13286337.995092751</v>
      </c>
      <c r="H9" s="21">
        <v>10907069</v>
      </c>
    </row>
    <row r="10" spans="1:13" x14ac:dyDescent="0.25">
      <c r="A10" s="20" t="s">
        <v>11</v>
      </c>
      <c r="B10" s="21">
        <v>7060588.1621023295</v>
      </c>
      <c r="C10" s="21">
        <v>5806353</v>
      </c>
      <c r="F10" s="20" t="s">
        <v>40</v>
      </c>
      <c r="G10" s="21">
        <v>67079482.257894881</v>
      </c>
      <c r="H10" s="21">
        <v>55053062</v>
      </c>
    </row>
    <row r="11" spans="1:13" x14ac:dyDescent="0.25">
      <c r="A11" s="20" t="s">
        <v>22</v>
      </c>
      <c r="B11" s="21">
        <v>6698318.5053776307</v>
      </c>
      <c r="C11" s="21">
        <v>5494439</v>
      </c>
    </row>
    <row r="12" spans="1:13" x14ac:dyDescent="0.25">
      <c r="A12" s="20" t="s">
        <v>18</v>
      </c>
      <c r="B12" s="21">
        <v>7324810.0017743744</v>
      </c>
      <c r="C12" s="21">
        <v>6019328</v>
      </c>
    </row>
    <row r="13" spans="1:13" x14ac:dyDescent="0.25">
      <c r="A13" s="20" t="s">
        <v>16</v>
      </c>
      <c r="B13" s="21">
        <v>7038067.4397776909</v>
      </c>
      <c r="C13" s="21">
        <v>5787694</v>
      </c>
    </row>
    <row r="14" spans="1:13" x14ac:dyDescent="0.25">
      <c r="A14" s="20" t="s">
        <v>9</v>
      </c>
      <c r="B14" s="21">
        <v>6988923.3961906899</v>
      </c>
      <c r="C14" s="21">
        <v>5755126</v>
      </c>
    </row>
    <row r="15" spans="1:13" x14ac:dyDescent="0.25">
      <c r="A15" s="20" t="s">
        <v>40</v>
      </c>
      <c r="B15" s="21">
        <v>67079482.257894859</v>
      </c>
      <c r="C15" s="21">
        <v>55053062</v>
      </c>
    </row>
    <row r="19" spans="1:5" x14ac:dyDescent="0.25">
      <c r="A19" s="10" t="s">
        <v>48</v>
      </c>
    </row>
    <row r="20" spans="1:5" x14ac:dyDescent="0.25">
      <c r="A20" s="19" t="s">
        <v>42</v>
      </c>
      <c r="B20" s="19" t="s">
        <v>47</v>
      </c>
    </row>
    <row r="21" spans="1:5" x14ac:dyDescent="0.25">
      <c r="A21" s="19" t="s">
        <v>39</v>
      </c>
      <c r="B21" t="s">
        <v>1</v>
      </c>
      <c r="C21" t="s">
        <v>2</v>
      </c>
      <c r="D21" t="s">
        <v>3</v>
      </c>
      <c r="E21" t="s">
        <v>40</v>
      </c>
    </row>
    <row r="22" spans="1:5" x14ac:dyDescent="0.25">
      <c r="A22" s="20" t="s">
        <v>13</v>
      </c>
      <c r="B22" s="21">
        <v>3614170.4216063851</v>
      </c>
      <c r="C22" s="21">
        <v>360585.58254828368</v>
      </c>
      <c r="D22" s="21">
        <v>1903347.2320660802</v>
      </c>
      <c r="E22" s="21">
        <v>5878103.2362207491</v>
      </c>
    </row>
    <row r="23" spans="1:5" x14ac:dyDescent="0.25">
      <c r="A23" s="20" t="s">
        <v>19</v>
      </c>
      <c r="B23" s="21">
        <v>3327478.3921873877</v>
      </c>
      <c r="C23" s="21">
        <v>2269112.104925374</v>
      </c>
      <c r="D23" s="21">
        <v>1195247.6042269804</v>
      </c>
      <c r="E23" s="21">
        <v>6791838.1013397425</v>
      </c>
    </row>
    <row r="24" spans="1:5" x14ac:dyDescent="0.25">
      <c r="A24" s="20" t="s">
        <v>14</v>
      </c>
      <c r="B24" s="21">
        <v>3191521.4392079227</v>
      </c>
      <c r="C24" s="21">
        <v>319337.27289125841</v>
      </c>
      <c r="D24" s="21">
        <v>1854917.1603149204</v>
      </c>
      <c r="E24" s="21">
        <v>5365775.8724141009</v>
      </c>
    </row>
    <row r="25" spans="1:5" x14ac:dyDescent="0.25">
      <c r="A25" s="20" t="s">
        <v>12</v>
      </c>
      <c r="B25" s="21">
        <v>4840765.190495261</v>
      </c>
      <c r="C25" s="21">
        <v>820221.8980409971</v>
      </c>
      <c r="D25" s="21">
        <v>1555132.9532592651</v>
      </c>
      <c r="E25" s="21">
        <v>7216120.0417955229</v>
      </c>
    </row>
    <row r="26" spans="1:5" x14ac:dyDescent="0.25">
      <c r="A26" s="20" t="s">
        <v>20</v>
      </c>
      <c r="B26" s="21">
        <v>4409631.8966087839</v>
      </c>
      <c r="C26" s="21">
        <v>175861.02733651359</v>
      </c>
      <c r="D26" s="21">
        <v>2131444.576956742</v>
      </c>
      <c r="E26" s="21">
        <v>6716937.5009020399</v>
      </c>
    </row>
    <row r="27" spans="1:5" x14ac:dyDescent="0.25">
      <c r="A27" s="20" t="s">
        <v>11</v>
      </c>
      <c r="B27" s="21">
        <v>4631883.0896413559</v>
      </c>
      <c r="C27" s="21">
        <v>348189.87572162307</v>
      </c>
      <c r="D27" s="21">
        <v>2080515.1967393542</v>
      </c>
      <c r="E27" s="21">
        <v>7060588.1621023333</v>
      </c>
    </row>
    <row r="28" spans="1:5" x14ac:dyDescent="0.25">
      <c r="A28" s="20" t="s">
        <v>22</v>
      </c>
      <c r="B28" s="21">
        <v>4035545.0888522877</v>
      </c>
      <c r="C28" s="21">
        <v>163617.85449706513</v>
      </c>
      <c r="D28" s="21">
        <v>2499155.5620282795</v>
      </c>
      <c r="E28" s="21">
        <v>6698318.5053776326</v>
      </c>
    </row>
    <row r="29" spans="1:5" x14ac:dyDescent="0.25">
      <c r="A29" s="20" t="s">
        <v>18</v>
      </c>
      <c r="B29" s="21">
        <v>4626017.4840184869</v>
      </c>
      <c r="C29" s="21">
        <v>436908.67714190402</v>
      </c>
      <c r="D29" s="21">
        <v>2261883.8406139892</v>
      </c>
      <c r="E29" s="21">
        <v>7324810.00177438</v>
      </c>
    </row>
    <row r="30" spans="1:5" x14ac:dyDescent="0.25">
      <c r="A30" s="20" t="s">
        <v>16</v>
      </c>
      <c r="B30" s="21">
        <v>4662615.8886300828</v>
      </c>
      <c r="C30" s="21">
        <v>48022.607159865496</v>
      </c>
      <c r="D30" s="21">
        <v>2327428.9439877411</v>
      </c>
      <c r="E30" s="21">
        <v>7038067.4397776891</v>
      </c>
    </row>
    <row r="31" spans="1:5" x14ac:dyDescent="0.25">
      <c r="A31" s="20" t="s">
        <v>9</v>
      </c>
      <c r="B31" s="21">
        <v>4820096.5183294304</v>
      </c>
      <c r="C31" s="21">
        <v>277913.54081015137</v>
      </c>
      <c r="D31" s="21">
        <v>1890913.3370511064</v>
      </c>
      <c r="E31" s="21">
        <v>6988923.396190688</v>
      </c>
    </row>
    <row r="32" spans="1:5" x14ac:dyDescent="0.25">
      <c r="A32" s="20" t="s">
        <v>40</v>
      </c>
      <c r="B32" s="21">
        <v>42159725.409577385</v>
      </c>
      <c r="C32" s="21">
        <v>5219770.4410730349</v>
      </c>
      <c r="D32" s="21">
        <v>19699986.407244459</v>
      </c>
      <c r="E32" s="21">
        <v>67079482.257894881</v>
      </c>
    </row>
  </sheetData>
  <mergeCells count="1">
    <mergeCell ref="A1:G1"/>
  </mergeCell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E A A B Q S w M E F A A C A A g A b X J Z U H u 3 f u 6 m A A A A 9 g A A A B I A H A B D b 2 5 m a W c v U G F j a 2 F n Z S 5 4 b W w g o h g A K K A U A A A A A A A A A A A A A A A A A A A A A A A A A A A A h Y 9 B D o I w F E S v Q r q n L a i B k E 9 Z u J X E h G j c N l i h E T 6 G F s v d X H g k r y C J o u 5 c z u R N 8 u Z x u 0 M 2 t o 1 3 V b 3 R H a Y k o J x 4 C s v u q L F K y W B P f k w y A V t Z n m W l v A l G k 4 x G p 6 S 2 9 p I w 5 p y j b k G 7 v m I h 5 w E 7 5 J u i r F U r f Y 3 G S i w V + a y O / 1 d E w P 4 l I 0 I a c 7 q K o i U N g M 0 l 5 B q / Q D j 5 U g 7 s p 4 T 1 0 N i h V 0 K h v y u A z R H Y + 4 N 4 A l B L A w Q U A A I A C A B t c l l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X J Z U F 8 7 U e 7 / A A A A 4 g E A A B M A H A B G b 3 J t d W x h c y 9 T Z W N 0 a W 9 u M S 5 t I K I Y A C i g F A A A A A A A A A A A A A A A A A A A A A A A A A A A A I W Q T 0 v D Q B D F 7 4 F 8 h 2 W 9 J B C D / / B S e i h B w U J V a K 2 H 0 s M m H U 1 o s h t m Z 6 U l 5 L u 7 m 6 0 K G n A v C 7 / 3 Z h 5 v N B R U K c m W / r + c h E E Y 6 F I g 7 N h K 5 D V c s y m r g c K A 2 b d U B g u w 5 O 5 Q Q J 1 m B h E k v S r c 5 0 r t o 7 j b P I o G p t x P 8 m 2 / y Z Q k a 9 k m f s E Z z 0 o h 3 9 3 y Y w v c b h q s 6 Q q F 1 G 8 K m 0 z V p p F O 1 J F P S 7 q O P 6 P a m Y J 4 w s g q j O B A f c I 6 P h f y / O r C 4 g d J t z e p G x v 4 P e S j f C F w l M / a c b 4 Q x 1 E + N 3 9 z + / i 7 4 4 t s q w 9 F t u U T l Y D M l 9 I / d U + G Q T 2 J 0 a / T u J i v 2 j a T z 4 i w y g 0 5 h a 9 F b Y D H Y V D J / z I n n 1 B L A Q I t A B Q A A g A I A G 1 y W V B 7 t 3 7 u p g A A A P Y A A A A S A A A A A A A A A A A A A A A A A A A A A A B D b 2 5 m a W c v U G F j a 2 F n Z S 5 4 b W x Q S w E C L Q A U A A I A C A B t c l l Q D 8 r p q 6 Q A A A D p A A A A E w A A A A A A A A A A A A A A A A D y A A A A W 0 N v b n R l b n R f V H l w Z X N d L n h t b F B L A Q I t A B Q A A g A I A G 1 y W V B f O 1 H u / w A A A O I B A A A T A A A A A A A A A A A A A A A A A O M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s J A A A A A A A A a Q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T l U M T Y 6 M j c 6 M T c u M z Y y M j g 2 N 1 o i I C 8 + P E V u d H J 5 I F R 5 c G U 9 I k Z p b G x D b 2 x 1 b W 5 U e X B l c y I g V m F s d W U 9 I n N C Z 1 l E I i A v P j x F b n R y e S B U e X B l P S J G a W x s Q 2 9 s d W 1 u T m F t Z X M i I F Z h b H V l P S J z W y Z x d W 9 0 O 1 B y b 2 R 1 Y 3 Q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1 V u c G l 2 b 3 R l Z C B P d G h l c i B D b 2 x 1 b W 5 z L n t Q c m 9 k d W N 0 L D B 9 J n F 1 b 3 Q 7 L C Z x d W 9 0 O 1 N l Y 3 R p b 2 4 x L 1 R h Y m x l M y 9 V b n B p d m 9 0 Z W Q g T 3 R o Z X I g Q 2 9 s d W 1 u c y 5 7 Q X R 0 c m l i d X R l L D F 9 J n F 1 b 3 Q 7 L C Z x d W 9 0 O 1 N l Y 3 R p b 2 4 x L 1 R h Y m x l M y 9 V b n B p d m 9 0 Z W Q g T 3 R o Z X I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z L 1 V u c G l 2 b 3 R l Z C B P d G h l c i B D b 2 x 1 b W 5 z L n t Q c m 9 k d W N 0 L D B 9 J n F 1 b 3 Q 7 L C Z x d W 9 0 O 1 N l Y 3 R p b 2 4 x L 1 R h Y m x l M y 9 V b n B p d m 9 0 Z W Q g T 3 R o Z X I g Q 2 9 s d W 1 u c y 5 7 Q X R 0 c m l i d X R l L D F 9 J n F 1 b 3 Q 7 L C Z x d W 9 0 O 1 N l Y 3 R p b 2 4 x L 1 R h Y m x l M y 9 V b n B p d m 9 0 Z W Q g T 3 R o Z X I g Q 2 9 s d W 1 u c y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V W 5 w a X Z v d G V k J T I w T 3 R o Z X I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D F c q B W i x 5 N k f k L D 6 b 3 L Y g A A A A A A g A A A A A A E G Y A A A A B A A A g A A A A J L f n d X s d a t e + z B z P / u m w B 3 V a + o N q P b + N r f g H Z q C B 5 o 8 A A A A A D o A A A A A C A A A g A A A A X j 0 A Q 5 v R G D A 2 B r j G J L n l w 2 A h z 1 h i a u N L q l p j J o 4 e f y l Q A A A A J 5 y m 4 V Q J 0 s o w M k Q e g 3 7 i y X H K m F Z x k g 6 m 3 9 K j u B N F B F i w C g E Z F D X c S g i k R S y 1 z l V 9 1 y S T y j R L c J 9 U 8 q l Y F b O 7 E A H D 7 q D 9 B j 1 y X y x z 6 N x C u 8 x A A A A A a q f S i P X U H o J u j N f 4 a j j F W Y s 0 7 u 2 l 8 i M e 4 0 P S l p b e g I H L t O 6 E q q O t a W P H X I M C u t V n N a V n o P o 5 E F I U l M S S 2 B h 6 8 Q = = < / D a t a M a s h u p > 
</file>

<file path=customXml/itemProps1.xml><?xml version="1.0" encoding="utf-8"?>
<ds:datastoreItem xmlns:ds="http://schemas.openxmlformats.org/officeDocument/2006/customXml" ds:itemID="{945AB645-5893-4747-96F9-A59C7AD6FC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years</vt:lpstr>
      <vt:lpstr>Dashboard</vt:lpstr>
      <vt:lpstr>PivotTables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Menard</dc:creator>
  <cp:keywords>Training</cp:keywords>
  <dc:description/>
  <cp:lastModifiedBy>Chris Menard</cp:lastModifiedBy>
  <cp:revision/>
  <dcterms:created xsi:type="dcterms:W3CDTF">2017-08-10T15:46:32Z</dcterms:created>
  <dcterms:modified xsi:type="dcterms:W3CDTF">2026-03-02T20:39:14Z</dcterms:modified>
  <cp:category/>
  <cp:contentStatus/>
</cp:coreProperties>
</file>